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0" yWindow="0" windowWidth="25605" windowHeight="14385" tabRatio="500"/>
  </bookViews>
  <sheets>
    <sheet name="Zonpaneel_FR20" sheetId="1" r:id="rId1"/>
    <sheet name="ZonPaneel_APS500" sheetId="2" r:id="rId2"/>
    <sheet name="ZonPaneel_Steca1800" sheetId="3" r:id="rId3"/>
    <sheet name="ZonPaneel_7xAPS500" sheetId="4" r:id="rId4"/>
    <sheet name="ZonPaneel_3xBenQ" sheetId="6" r:id="rId5"/>
  </sheets>
  <calcPr calcId="125725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6"/>
  <c r="M2"/>
  <c r="J5"/>
  <c r="C3"/>
  <c r="C18" i="3"/>
  <c r="J7" s="1"/>
  <c r="N7" s="1"/>
  <c r="N8" s="1"/>
  <c r="C17" i="2"/>
  <c r="J7" s="1"/>
  <c r="N7" s="1"/>
  <c r="N8" s="1"/>
  <c r="D17"/>
  <c r="E71" i="1"/>
  <c r="C71"/>
  <c r="D71"/>
  <c r="C14" i="4"/>
  <c r="D14"/>
  <c r="D18" i="3"/>
  <c r="E4" i="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3"/>
  <c r="C13" i="4"/>
  <c r="D13"/>
  <c r="C17" i="3"/>
  <c r="D70" i="1"/>
  <c r="D16" i="2"/>
  <c r="D17" i="3"/>
  <c r="C16" i="2"/>
  <c r="C70" i="1"/>
  <c r="C12" i="4"/>
  <c r="C16" i="3"/>
  <c r="C15" i="2"/>
  <c r="C69" i="1"/>
  <c r="C15" i="3"/>
  <c r="C14" i="2"/>
  <c r="C68" i="1"/>
  <c r="C11" i="4"/>
  <c r="C10"/>
  <c r="C14" i="3"/>
  <c r="C13" i="2"/>
  <c r="C67" i="1"/>
  <c r="C9" i="4"/>
  <c r="C13" i="3"/>
  <c r="C12" i="2"/>
  <c r="C8" i="4"/>
  <c r="B8"/>
  <c r="C12" i="3"/>
  <c r="C11" i="2"/>
  <c r="C66" i="1"/>
  <c r="C65"/>
  <c r="C3" i="4"/>
  <c r="C4"/>
  <c r="C5"/>
  <c r="C6"/>
  <c r="C7"/>
  <c r="J2"/>
  <c r="J5"/>
  <c r="J7"/>
  <c r="N7" s="1"/>
  <c r="N8" s="1"/>
  <c r="K5"/>
  <c r="C3" i="3"/>
  <c r="C4"/>
  <c r="C5"/>
  <c r="C6"/>
  <c r="C7"/>
  <c r="C8"/>
  <c r="C9"/>
  <c r="C10"/>
  <c r="C11"/>
  <c r="J2"/>
  <c r="J4"/>
  <c r="J5"/>
  <c r="M2"/>
  <c r="K5"/>
  <c r="C3" i="2"/>
  <c r="C4"/>
  <c r="C5"/>
  <c r="C6"/>
  <c r="C7"/>
  <c r="C8"/>
  <c r="C9"/>
  <c r="C10"/>
  <c r="J2"/>
  <c r="J4"/>
  <c r="J5"/>
  <c r="M2"/>
  <c r="K5"/>
  <c r="C3" i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J3"/>
  <c r="J5"/>
  <c r="J7"/>
  <c r="N7" s="1"/>
  <c r="N8" s="1"/>
  <c r="K5"/>
  <c r="K5" i="6" l="1"/>
  <c r="J7" l="1"/>
  <c r="N7" s="1"/>
  <c r="N8" s="1"/>
</calcChain>
</file>

<file path=xl/sharedStrings.xml><?xml version="1.0" encoding="utf-8"?>
<sst xmlns="http://schemas.openxmlformats.org/spreadsheetml/2006/main" count="148" uniqueCount="38">
  <si>
    <t>Datum</t>
  </si>
  <si>
    <t>kWh -stand</t>
  </si>
  <si>
    <t>Bespaard</t>
  </si>
  <si>
    <t>Kosten/kWh</t>
  </si>
  <si>
    <t xml:space="preserve">tarieven: </t>
  </si>
  <si>
    <t>http://www.greenchoice.nl/thuis/klant-worden/tarieven/kortingsgarantie-tarief#</t>
  </si>
  <si>
    <t>kostprijs:</t>
  </si>
  <si>
    <t>piekvermogen</t>
  </si>
  <si>
    <t>Wp</t>
  </si>
  <si>
    <t>subsidie:</t>
  </si>
  <si>
    <t>kosten leggen:</t>
  </si>
  <si>
    <t>Totaal:</t>
  </si>
  <si>
    <t>Eur/Wp</t>
  </si>
  <si>
    <t>% terugverdiend</t>
  </si>
  <si>
    <t>100 % op:</t>
  </si>
  <si>
    <t>tijdsduur</t>
  </si>
  <si>
    <t>jaar</t>
  </si>
  <si>
    <t>Energiemeter:</t>
  </si>
  <si>
    <t>A</t>
  </si>
  <si>
    <t>B</t>
  </si>
  <si>
    <t>404000072455</t>
  </si>
  <si>
    <t>1e inverter, vooraan bij garage</t>
  </si>
  <si>
    <t>links</t>
  </si>
  <si>
    <t>rechts</t>
  </si>
  <si>
    <t>links is kant buren, rechts is onze tuinkant</t>
  </si>
  <si>
    <t>404000072454</t>
  </si>
  <si>
    <t>2e</t>
  </si>
  <si>
    <t>404000072574</t>
  </si>
  <si>
    <t>3e, kant van de buren paneel 3 en 4</t>
  </si>
  <si>
    <t>404000073074</t>
  </si>
  <si>
    <t>4e, kant van eigen tuin, paneel 3 en 4</t>
  </si>
  <si>
    <t>404000073285</t>
  </si>
  <si>
    <t>5e</t>
  </si>
  <si>
    <t>404000072702</t>
  </si>
  <si>
    <t>6e</t>
  </si>
  <si>
    <t>404000073175</t>
  </si>
  <si>
    <t>7e en laatste, dichtste bij de zuiderburen</t>
  </si>
  <si>
    <t>Losten/kWh % Mrt13</t>
  </si>
</sst>
</file>

<file path=xl/styles.xml><?xml version="1.0" encoding="utf-8"?>
<styleSheet xmlns="http://schemas.openxmlformats.org/spreadsheetml/2006/main">
  <numFmts count="4">
    <numFmt numFmtId="164" formatCode="&quot;€&quot;\ #,##0.00"/>
    <numFmt numFmtId="165" formatCode="0.0%"/>
    <numFmt numFmtId="166" formatCode="[$-409]d\-mmm\-yy;@"/>
    <numFmt numFmtId="167" formatCode="0.0"/>
  </numFmts>
  <fonts count="3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164" fontId="0" fillId="0" borderId="0" xfId="0" applyNumberFormat="1"/>
    <xf numFmtId="0" fontId="1" fillId="0" borderId="0" xfId="1" applyAlignment="1" applyProtection="1"/>
    <xf numFmtId="15" fontId="0" fillId="0" borderId="0" xfId="0" applyNumberFormat="1"/>
    <xf numFmtId="2" fontId="2" fillId="0" borderId="0" xfId="0" applyNumberFormat="1" applyFont="1"/>
    <xf numFmtId="0" fontId="2" fillId="0" borderId="0" xfId="0" applyFont="1"/>
    <xf numFmtId="165" fontId="2" fillId="0" borderId="0" xfId="0" applyNumberFormat="1" applyFont="1"/>
    <xf numFmtId="166" fontId="2" fillId="0" borderId="0" xfId="0" applyNumberFormat="1" applyFont="1"/>
    <xf numFmtId="167" fontId="2" fillId="0" borderId="0" xfId="0" applyNumberFormat="1" applyFont="1"/>
    <xf numFmtId="0" fontId="0" fillId="0" borderId="0" xfId="0" applyNumberFormat="1"/>
    <xf numFmtId="0" fontId="0" fillId="0" borderId="0" xfId="0" quotePrefix="1"/>
    <xf numFmtId="0" fontId="0" fillId="0" borderId="0" xfId="0" quotePrefix="1" applyFont="1"/>
    <xf numFmtId="0" fontId="0" fillId="0" borderId="0" xfId="0" applyFont="1"/>
    <xf numFmtId="0" fontId="0" fillId="2" borderId="0" xfId="0" applyFill="1"/>
    <xf numFmtId="165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/>
      <c:scatterChart>
        <c:scatterStyle val="smoothMarker"/>
        <c:ser>
          <c:idx val="0"/>
          <c:order val="0"/>
          <c:tx>
            <c:strRef>
              <c:f>Zonpaneel_FR20!$B$1</c:f>
              <c:strCache>
                <c:ptCount val="1"/>
                <c:pt idx="0">
                  <c:v>kWh -stand</c:v>
                </c:pt>
              </c:strCache>
            </c:strRef>
          </c:tx>
          <c:marker>
            <c:symbol val="diamond"/>
            <c:size val="6"/>
          </c:marker>
          <c:xVal>
            <c:numRef>
              <c:f>Zonpaneel_FR20!$A$2:$A$2000</c:f>
              <c:numCache>
                <c:formatCode>d\-mmm\-yy</c:formatCode>
                <c:ptCount val="1999"/>
                <c:pt idx="0">
                  <c:v>41342</c:v>
                </c:pt>
                <c:pt idx="1">
                  <c:v>41364</c:v>
                </c:pt>
                <c:pt idx="2">
                  <c:v>41370</c:v>
                </c:pt>
                <c:pt idx="3">
                  <c:v>41375</c:v>
                </c:pt>
                <c:pt idx="4">
                  <c:v>41399</c:v>
                </c:pt>
                <c:pt idx="5">
                  <c:v>41402</c:v>
                </c:pt>
                <c:pt idx="6">
                  <c:v>41405</c:v>
                </c:pt>
                <c:pt idx="7">
                  <c:v>41411</c:v>
                </c:pt>
                <c:pt idx="8">
                  <c:v>41420</c:v>
                </c:pt>
                <c:pt idx="9">
                  <c:v>41430</c:v>
                </c:pt>
                <c:pt idx="10">
                  <c:v>41468</c:v>
                </c:pt>
                <c:pt idx="11">
                  <c:v>41480</c:v>
                </c:pt>
                <c:pt idx="12">
                  <c:v>41494</c:v>
                </c:pt>
                <c:pt idx="13">
                  <c:v>41514</c:v>
                </c:pt>
                <c:pt idx="14">
                  <c:v>41526</c:v>
                </c:pt>
                <c:pt idx="15">
                  <c:v>41537</c:v>
                </c:pt>
                <c:pt idx="16">
                  <c:v>41547</c:v>
                </c:pt>
                <c:pt idx="17">
                  <c:v>41554</c:v>
                </c:pt>
                <c:pt idx="18">
                  <c:v>41578</c:v>
                </c:pt>
                <c:pt idx="19">
                  <c:v>41613</c:v>
                </c:pt>
                <c:pt idx="20">
                  <c:v>41620</c:v>
                </c:pt>
                <c:pt idx="21">
                  <c:v>41621</c:v>
                </c:pt>
                <c:pt idx="22">
                  <c:v>41648</c:v>
                </c:pt>
                <c:pt idx="23">
                  <c:v>41649</c:v>
                </c:pt>
                <c:pt idx="24">
                  <c:v>41659</c:v>
                </c:pt>
                <c:pt idx="25">
                  <c:v>41667</c:v>
                </c:pt>
                <c:pt idx="26">
                  <c:v>41671</c:v>
                </c:pt>
                <c:pt idx="27">
                  <c:v>41673</c:v>
                </c:pt>
                <c:pt idx="28">
                  <c:v>41681</c:v>
                </c:pt>
                <c:pt idx="29">
                  <c:v>41687</c:v>
                </c:pt>
                <c:pt idx="30">
                  <c:v>41693</c:v>
                </c:pt>
                <c:pt idx="31">
                  <c:v>41695</c:v>
                </c:pt>
                <c:pt idx="32">
                  <c:v>41699</c:v>
                </c:pt>
                <c:pt idx="33">
                  <c:v>41700</c:v>
                </c:pt>
                <c:pt idx="34">
                  <c:v>41703</c:v>
                </c:pt>
                <c:pt idx="35">
                  <c:v>41705</c:v>
                </c:pt>
                <c:pt idx="36">
                  <c:v>41710</c:v>
                </c:pt>
                <c:pt idx="37">
                  <c:v>41718</c:v>
                </c:pt>
                <c:pt idx="38">
                  <c:v>41723</c:v>
                </c:pt>
                <c:pt idx="39">
                  <c:v>41725</c:v>
                </c:pt>
                <c:pt idx="40">
                  <c:v>41732</c:v>
                </c:pt>
                <c:pt idx="41">
                  <c:v>41738</c:v>
                </c:pt>
                <c:pt idx="42">
                  <c:v>41748</c:v>
                </c:pt>
                <c:pt idx="43">
                  <c:v>41750</c:v>
                </c:pt>
                <c:pt idx="44">
                  <c:v>41760</c:v>
                </c:pt>
                <c:pt idx="45">
                  <c:v>41767</c:v>
                </c:pt>
                <c:pt idx="46">
                  <c:v>41773</c:v>
                </c:pt>
                <c:pt idx="47">
                  <c:v>41777</c:v>
                </c:pt>
                <c:pt idx="48">
                  <c:v>41782</c:v>
                </c:pt>
                <c:pt idx="49">
                  <c:v>41799</c:v>
                </c:pt>
                <c:pt idx="50">
                  <c:v>41808</c:v>
                </c:pt>
                <c:pt idx="51">
                  <c:v>41815</c:v>
                </c:pt>
                <c:pt idx="52">
                  <c:v>41830</c:v>
                </c:pt>
                <c:pt idx="53">
                  <c:v>41842</c:v>
                </c:pt>
                <c:pt idx="54">
                  <c:v>41846</c:v>
                </c:pt>
                <c:pt idx="55">
                  <c:v>41849</c:v>
                </c:pt>
                <c:pt idx="56">
                  <c:v>41854</c:v>
                </c:pt>
                <c:pt idx="57">
                  <c:v>41882</c:v>
                </c:pt>
                <c:pt idx="58">
                  <c:v>41885</c:v>
                </c:pt>
                <c:pt idx="59">
                  <c:v>41887</c:v>
                </c:pt>
                <c:pt idx="60">
                  <c:v>41893</c:v>
                </c:pt>
                <c:pt idx="61">
                  <c:v>41896</c:v>
                </c:pt>
                <c:pt idx="62">
                  <c:v>41897</c:v>
                </c:pt>
                <c:pt idx="63">
                  <c:v>41901</c:v>
                </c:pt>
                <c:pt idx="64">
                  <c:v>41904</c:v>
                </c:pt>
                <c:pt idx="65">
                  <c:v>41957</c:v>
                </c:pt>
                <c:pt idx="66">
                  <c:v>41978</c:v>
                </c:pt>
                <c:pt idx="67">
                  <c:v>42011</c:v>
                </c:pt>
                <c:pt idx="68">
                  <c:v>42033</c:v>
                </c:pt>
                <c:pt idx="69">
                  <c:v>42058</c:v>
                </c:pt>
              </c:numCache>
            </c:numRef>
          </c:xVal>
          <c:yVal>
            <c:numRef>
              <c:f>Zonpaneel_FR20!$B$2:$B$2000</c:f>
              <c:numCache>
                <c:formatCode>General</c:formatCode>
                <c:ptCount val="1999"/>
                <c:pt idx="0">
                  <c:v>0</c:v>
                </c:pt>
                <c:pt idx="1">
                  <c:v>119</c:v>
                </c:pt>
                <c:pt idx="2">
                  <c:v>150</c:v>
                </c:pt>
                <c:pt idx="3">
                  <c:v>176</c:v>
                </c:pt>
                <c:pt idx="4">
                  <c:v>361</c:v>
                </c:pt>
                <c:pt idx="5">
                  <c:v>393</c:v>
                </c:pt>
                <c:pt idx="6">
                  <c:v>415</c:v>
                </c:pt>
                <c:pt idx="7">
                  <c:v>440</c:v>
                </c:pt>
                <c:pt idx="8">
                  <c:v>486</c:v>
                </c:pt>
                <c:pt idx="9">
                  <c:v>569</c:v>
                </c:pt>
                <c:pt idx="10">
                  <c:v>850</c:v>
                </c:pt>
                <c:pt idx="11">
                  <c:v>964</c:v>
                </c:pt>
                <c:pt idx="12">
                  <c:v>1073</c:v>
                </c:pt>
                <c:pt idx="13">
                  <c:v>1214</c:v>
                </c:pt>
                <c:pt idx="14">
                  <c:v>1294</c:v>
                </c:pt>
                <c:pt idx="15">
                  <c:v>1347</c:v>
                </c:pt>
                <c:pt idx="16">
                  <c:v>1411</c:v>
                </c:pt>
                <c:pt idx="17">
                  <c:v>1454</c:v>
                </c:pt>
                <c:pt idx="18">
                  <c:v>1510</c:v>
                </c:pt>
                <c:pt idx="19">
                  <c:v>1550</c:v>
                </c:pt>
                <c:pt idx="20">
                  <c:v>1557</c:v>
                </c:pt>
                <c:pt idx="21">
                  <c:v>1561</c:v>
                </c:pt>
                <c:pt idx="22">
                  <c:v>1597</c:v>
                </c:pt>
                <c:pt idx="23">
                  <c:v>1601</c:v>
                </c:pt>
                <c:pt idx="24">
                  <c:v>1615</c:v>
                </c:pt>
                <c:pt idx="25">
                  <c:v>1626</c:v>
                </c:pt>
                <c:pt idx="26">
                  <c:v>1639</c:v>
                </c:pt>
                <c:pt idx="27">
                  <c:v>1651</c:v>
                </c:pt>
                <c:pt idx="28">
                  <c:v>1669</c:v>
                </c:pt>
                <c:pt idx="29">
                  <c:v>1687</c:v>
                </c:pt>
                <c:pt idx="30">
                  <c:v>1702</c:v>
                </c:pt>
                <c:pt idx="31">
                  <c:v>1719</c:v>
                </c:pt>
                <c:pt idx="32">
                  <c:v>1737</c:v>
                </c:pt>
                <c:pt idx="33">
                  <c:v>1745</c:v>
                </c:pt>
                <c:pt idx="34">
                  <c:v>1763</c:v>
                </c:pt>
                <c:pt idx="35">
                  <c:v>1773</c:v>
                </c:pt>
                <c:pt idx="36">
                  <c:v>1828</c:v>
                </c:pt>
                <c:pt idx="37">
                  <c:v>1867</c:v>
                </c:pt>
                <c:pt idx="38">
                  <c:v>1895</c:v>
                </c:pt>
                <c:pt idx="39">
                  <c:v>1911</c:v>
                </c:pt>
                <c:pt idx="40">
                  <c:v>1973</c:v>
                </c:pt>
                <c:pt idx="41">
                  <c:v>2010</c:v>
                </c:pt>
                <c:pt idx="42">
                  <c:v>2083</c:v>
                </c:pt>
                <c:pt idx="43">
                  <c:v>2096</c:v>
                </c:pt>
                <c:pt idx="44">
                  <c:v>2169</c:v>
                </c:pt>
                <c:pt idx="45">
                  <c:v>2217</c:v>
                </c:pt>
                <c:pt idx="46">
                  <c:v>2237</c:v>
                </c:pt>
                <c:pt idx="47">
                  <c:v>2287</c:v>
                </c:pt>
                <c:pt idx="48">
                  <c:v>2326</c:v>
                </c:pt>
                <c:pt idx="49">
                  <c:v>2452</c:v>
                </c:pt>
                <c:pt idx="50">
                  <c:v>2527</c:v>
                </c:pt>
                <c:pt idx="51">
                  <c:v>2585</c:v>
                </c:pt>
                <c:pt idx="52">
                  <c:v>2688</c:v>
                </c:pt>
                <c:pt idx="53">
                  <c:v>2779</c:v>
                </c:pt>
                <c:pt idx="54">
                  <c:v>2810</c:v>
                </c:pt>
                <c:pt idx="55">
                  <c:v>2835</c:v>
                </c:pt>
                <c:pt idx="56">
                  <c:v>2866</c:v>
                </c:pt>
                <c:pt idx="57">
                  <c:v>3055</c:v>
                </c:pt>
                <c:pt idx="58">
                  <c:v>3086</c:v>
                </c:pt>
                <c:pt idx="59">
                  <c:v>3100</c:v>
                </c:pt>
                <c:pt idx="60">
                  <c:v>3128</c:v>
                </c:pt>
                <c:pt idx="61">
                  <c:v>3155</c:v>
                </c:pt>
                <c:pt idx="62">
                  <c:v>3165</c:v>
                </c:pt>
                <c:pt idx="63">
                  <c:v>3191</c:v>
                </c:pt>
                <c:pt idx="64">
                  <c:v>3208</c:v>
                </c:pt>
                <c:pt idx="65">
                  <c:v>3385</c:v>
                </c:pt>
                <c:pt idx="66">
                  <c:v>3411</c:v>
                </c:pt>
                <c:pt idx="67">
                  <c:v>3441</c:v>
                </c:pt>
                <c:pt idx="68">
                  <c:v>3462</c:v>
                </c:pt>
                <c:pt idx="69">
                  <c:v>3541</c:v>
                </c:pt>
              </c:numCache>
            </c:numRef>
          </c:yVal>
          <c:smooth val="1"/>
        </c:ser>
        <c:axId val="120114176"/>
        <c:axId val="86737664"/>
      </c:scatterChart>
      <c:scatterChart>
        <c:scatterStyle val="smoothMarker"/>
        <c:ser>
          <c:idx val="1"/>
          <c:order val="1"/>
          <c:tx>
            <c:strRef>
              <c:f>Zonpaneel_FR20!$C$1</c:f>
              <c:strCache>
                <c:ptCount val="1"/>
                <c:pt idx="0">
                  <c:v>Bespaard</c:v>
                </c:pt>
              </c:strCache>
            </c:strRef>
          </c:tx>
          <c:marker>
            <c:symbol val="square"/>
            <c:size val="4"/>
          </c:marker>
          <c:xVal>
            <c:numRef>
              <c:f>Zonpaneel_FR20!$A$2:$A$2000</c:f>
              <c:numCache>
                <c:formatCode>d\-mmm\-yy</c:formatCode>
                <c:ptCount val="1999"/>
                <c:pt idx="0">
                  <c:v>41342</c:v>
                </c:pt>
                <c:pt idx="1">
                  <c:v>41364</c:v>
                </c:pt>
                <c:pt idx="2">
                  <c:v>41370</c:v>
                </c:pt>
                <c:pt idx="3">
                  <c:v>41375</c:v>
                </c:pt>
                <c:pt idx="4">
                  <c:v>41399</c:v>
                </c:pt>
                <c:pt idx="5">
                  <c:v>41402</c:v>
                </c:pt>
                <c:pt idx="6">
                  <c:v>41405</c:v>
                </c:pt>
                <c:pt idx="7">
                  <c:v>41411</c:v>
                </c:pt>
                <c:pt idx="8">
                  <c:v>41420</c:v>
                </c:pt>
                <c:pt idx="9">
                  <c:v>41430</c:v>
                </c:pt>
                <c:pt idx="10">
                  <c:v>41468</c:v>
                </c:pt>
                <c:pt idx="11">
                  <c:v>41480</c:v>
                </c:pt>
                <c:pt idx="12">
                  <c:v>41494</c:v>
                </c:pt>
                <c:pt idx="13">
                  <c:v>41514</c:v>
                </c:pt>
                <c:pt idx="14">
                  <c:v>41526</c:v>
                </c:pt>
                <c:pt idx="15">
                  <c:v>41537</c:v>
                </c:pt>
                <c:pt idx="16">
                  <c:v>41547</c:v>
                </c:pt>
                <c:pt idx="17">
                  <c:v>41554</c:v>
                </c:pt>
                <c:pt idx="18">
                  <c:v>41578</c:v>
                </c:pt>
                <c:pt idx="19">
                  <c:v>41613</c:v>
                </c:pt>
                <c:pt idx="20">
                  <c:v>41620</c:v>
                </c:pt>
                <c:pt idx="21">
                  <c:v>41621</c:v>
                </c:pt>
                <c:pt idx="22">
                  <c:v>41648</c:v>
                </c:pt>
                <c:pt idx="23">
                  <c:v>41649</c:v>
                </c:pt>
                <c:pt idx="24">
                  <c:v>41659</c:v>
                </c:pt>
                <c:pt idx="25">
                  <c:v>41667</c:v>
                </c:pt>
                <c:pt idx="26">
                  <c:v>41671</c:v>
                </c:pt>
                <c:pt idx="27">
                  <c:v>41673</c:v>
                </c:pt>
                <c:pt idx="28">
                  <c:v>41681</c:v>
                </c:pt>
                <c:pt idx="29">
                  <c:v>41687</c:v>
                </c:pt>
                <c:pt idx="30">
                  <c:v>41693</c:v>
                </c:pt>
                <c:pt idx="31">
                  <c:v>41695</c:v>
                </c:pt>
                <c:pt idx="32">
                  <c:v>41699</c:v>
                </c:pt>
                <c:pt idx="33">
                  <c:v>41700</c:v>
                </c:pt>
                <c:pt idx="34">
                  <c:v>41703</c:v>
                </c:pt>
                <c:pt idx="35">
                  <c:v>41705</c:v>
                </c:pt>
                <c:pt idx="36">
                  <c:v>41710</c:v>
                </c:pt>
                <c:pt idx="37">
                  <c:v>41718</c:v>
                </c:pt>
                <c:pt idx="38">
                  <c:v>41723</c:v>
                </c:pt>
                <c:pt idx="39">
                  <c:v>41725</c:v>
                </c:pt>
                <c:pt idx="40">
                  <c:v>41732</c:v>
                </c:pt>
                <c:pt idx="41">
                  <c:v>41738</c:v>
                </c:pt>
                <c:pt idx="42">
                  <c:v>41748</c:v>
                </c:pt>
                <c:pt idx="43">
                  <c:v>41750</c:v>
                </c:pt>
                <c:pt idx="44">
                  <c:v>41760</c:v>
                </c:pt>
                <c:pt idx="45">
                  <c:v>41767</c:v>
                </c:pt>
                <c:pt idx="46">
                  <c:v>41773</c:v>
                </c:pt>
                <c:pt idx="47">
                  <c:v>41777</c:v>
                </c:pt>
                <c:pt idx="48">
                  <c:v>41782</c:v>
                </c:pt>
                <c:pt idx="49">
                  <c:v>41799</c:v>
                </c:pt>
                <c:pt idx="50">
                  <c:v>41808</c:v>
                </c:pt>
                <c:pt idx="51">
                  <c:v>41815</c:v>
                </c:pt>
                <c:pt idx="52">
                  <c:v>41830</c:v>
                </c:pt>
                <c:pt idx="53">
                  <c:v>41842</c:v>
                </c:pt>
                <c:pt idx="54">
                  <c:v>41846</c:v>
                </c:pt>
                <c:pt idx="55">
                  <c:v>41849</c:v>
                </c:pt>
                <c:pt idx="56">
                  <c:v>41854</c:v>
                </c:pt>
                <c:pt idx="57">
                  <c:v>41882</c:v>
                </c:pt>
                <c:pt idx="58">
                  <c:v>41885</c:v>
                </c:pt>
                <c:pt idx="59">
                  <c:v>41887</c:v>
                </c:pt>
                <c:pt idx="60">
                  <c:v>41893</c:v>
                </c:pt>
                <c:pt idx="61">
                  <c:v>41896</c:v>
                </c:pt>
                <c:pt idx="62">
                  <c:v>41897</c:v>
                </c:pt>
                <c:pt idx="63">
                  <c:v>41901</c:v>
                </c:pt>
                <c:pt idx="64">
                  <c:v>41904</c:v>
                </c:pt>
                <c:pt idx="65">
                  <c:v>41957</c:v>
                </c:pt>
                <c:pt idx="66">
                  <c:v>41978</c:v>
                </c:pt>
                <c:pt idx="67">
                  <c:v>42011</c:v>
                </c:pt>
                <c:pt idx="68">
                  <c:v>42033</c:v>
                </c:pt>
                <c:pt idx="69">
                  <c:v>42058</c:v>
                </c:pt>
              </c:numCache>
            </c:numRef>
          </c:xVal>
          <c:yVal>
            <c:numRef>
              <c:f>Zonpaneel_FR20!$C$2:$C$2000</c:f>
              <c:numCache>
                <c:formatCode>"€"\ #,##0.00</c:formatCode>
                <c:ptCount val="1999"/>
                <c:pt idx="0">
                  <c:v>0</c:v>
                </c:pt>
                <c:pt idx="1">
                  <c:v>26.8583</c:v>
                </c:pt>
                <c:pt idx="2">
                  <c:v>33.855000000000004</c:v>
                </c:pt>
                <c:pt idx="3">
                  <c:v>39.723200000000006</c:v>
                </c:pt>
                <c:pt idx="4">
                  <c:v>81.477699999999999</c:v>
                </c:pt>
                <c:pt idx="5">
                  <c:v>88.700099999999992</c:v>
                </c:pt>
                <c:pt idx="6">
                  <c:v>93.665499999999994</c:v>
                </c:pt>
                <c:pt idx="7">
                  <c:v>99.307999999999993</c:v>
                </c:pt>
                <c:pt idx="8">
                  <c:v>109.69019999999999</c:v>
                </c:pt>
                <c:pt idx="9">
                  <c:v>128.42329999999998</c:v>
                </c:pt>
                <c:pt idx="10">
                  <c:v>191.47969999999998</c:v>
                </c:pt>
                <c:pt idx="11">
                  <c:v>217.06129999999999</c:v>
                </c:pt>
                <c:pt idx="12">
                  <c:v>241.52089999999998</c:v>
                </c:pt>
                <c:pt idx="13">
                  <c:v>273.16129999999998</c:v>
                </c:pt>
                <c:pt idx="14">
                  <c:v>291.11329999999998</c:v>
                </c:pt>
                <c:pt idx="15">
                  <c:v>303.00649999999996</c:v>
                </c:pt>
                <c:pt idx="16">
                  <c:v>317.36809999999997</c:v>
                </c:pt>
                <c:pt idx="17">
                  <c:v>327.01729999999998</c:v>
                </c:pt>
                <c:pt idx="18">
                  <c:v>339.58369999999996</c:v>
                </c:pt>
                <c:pt idx="19">
                  <c:v>348.55969999999996</c:v>
                </c:pt>
                <c:pt idx="20">
                  <c:v>350.13049999999998</c:v>
                </c:pt>
                <c:pt idx="21">
                  <c:v>351.02809999999999</c:v>
                </c:pt>
                <c:pt idx="22">
                  <c:v>359.20729999999998</c:v>
                </c:pt>
                <c:pt idx="23">
                  <c:v>360.11609999999996</c:v>
                </c:pt>
                <c:pt idx="24">
                  <c:v>363.29689999999994</c:v>
                </c:pt>
                <c:pt idx="25">
                  <c:v>365.79609999999991</c:v>
                </c:pt>
                <c:pt idx="26">
                  <c:v>368.7496999999999</c:v>
                </c:pt>
                <c:pt idx="27">
                  <c:v>371.47609999999992</c:v>
                </c:pt>
                <c:pt idx="28">
                  <c:v>375.56569999999994</c:v>
                </c:pt>
                <c:pt idx="29">
                  <c:v>379.65529999999995</c:v>
                </c:pt>
                <c:pt idx="30">
                  <c:v>383.06329999999997</c:v>
                </c:pt>
                <c:pt idx="31">
                  <c:v>386.92569999999995</c:v>
                </c:pt>
                <c:pt idx="32">
                  <c:v>391.01529999999997</c:v>
                </c:pt>
                <c:pt idx="33">
                  <c:v>392.8329</c:v>
                </c:pt>
                <c:pt idx="34">
                  <c:v>396.92250000000001</c:v>
                </c:pt>
                <c:pt idx="35">
                  <c:v>399.19450000000001</c:v>
                </c:pt>
                <c:pt idx="36">
                  <c:v>411.69049999999999</c:v>
                </c:pt>
                <c:pt idx="37">
                  <c:v>420.55129999999997</c:v>
                </c:pt>
                <c:pt idx="38">
                  <c:v>426.91289999999998</c:v>
                </c:pt>
                <c:pt idx="39">
                  <c:v>430.54809999999998</c:v>
                </c:pt>
                <c:pt idx="40">
                  <c:v>444.6345</c:v>
                </c:pt>
                <c:pt idx="41">
                  <c:v>453.04090000000002</c:v>
                </c:pt>
                <c:pt idx="42">
                  <c:v>469.62650000000002</c:v>
                </c:pt>
                <c:pt idx="43">
                  <c:v>472.58010000000002</c:v>
                </c:pt>
                <c:pt idx="44">
                  <c:v>489.16570000000002</c:v>
                </c:pt>
                <c:pt idx="45">
                  <c:v>500.07130000000001</c:v>
                </c:pt>
                <c:pt idx="46">
                  <c:v>504.61529999999999</c:v>
                </c:pt>
                <c:pt idx="47">
                  <c:v>515.97529999999995</c:v>
                </c:pt>
                <c:pt idx="48">
                  <c:v>524.83609999999999</c:v>
                </c:pt>
                <c:pt idx="49">
                  <c:v>553.4633</c:v>
                </c:pt>
                <c:pt idx="50">
                  <c:v>570.50329999999997</c:v>
                </c:pt>
                <c:pt idx="51">
                  <c:v>583.68089999999995</c:v>
                </c:pt>
                <c:pt idx="52">
                  <c:v>606.69110000000001</c:v>
                </c:pt>
                <c:pt idx="53">
                  <c:v>627.02049999999997</c:v>
                </c:pt>
                <c:pt idx="54">
                  <c:v>633.94589999999994</c:v>
                </c:pt>
                <c:pt idx="55">
                  <c:v>639.53089999999997</c:v>
                </c:pt>
                <c:pt idx="56">
                  <c:v>646.45629999999994</c:v>
                </c:pt>
                <c:pt idx="57">
                  <c:v>688.67889999999989</c:v>
                </c:pt>
                <c:pt idx="58">
                  <c:v>695.60429999999985</c:v>
                </c:pt>
                <c:pt idx="59">
                  <c:v>698.73189999999988</c:v>
                </c:pt>
                <c:pt idx="60">
                  <c:v>704.98709999999983</c:v>
                </c:pt>
                <c:pt idx="61">
                  <c:v>711.0188999999998</c:v>
                </c:pt>
                <c:pt idx="62">
                  <c:v>713.25289999999984</c:v>
                </c:pt>
                <c:pt idx="63">
                  <c:v>719.06129999999985</c:v>
                </c:pt>
                <c:pt idx="64">
                  <c:v>722.8590999999999</c:v>
                </c:pt>
                <c:pt idx="65">
                  <c:v>762.40089999999987</c:v>
                </c:pt>
                <c:pt idx="66">
                  <c:v>768.20929999999987</c:v>
                </c:pt>
                <c:pt idx="67">
                  <c:v>774.91129999999987</c:v>
                </c:pt>
                <c:pt idx="68">
                  <c:v>779.6416999999999</c:v>
                </c:pt>
                <c:pt idx="69">
                  <c:v>797.43701428571421</c:v>
                </c:pt>
              </c:numCache>
            </c:numRef>
          </c:yVal>
          <c:smooth val="1"/>
        </c:ser>
        <c:axId val="86745088"/>
        <c:axId val="86739200"/>
      </c:scatterChart>
      <c:valAx>
        <c:axId val="120114176"/>
        <c:scaling>
          <c:orientation val="minMax"/>
        </c:scaling>
        <c:axPos val="b"/>
        <c:majorGridlines/>
        <c:numFmt formatCode="d\-mmm\-yy" sourceLinked="1"/>
        <c:tickLblPos val="nextTo"/>
        <c:txPr>
          <a:bodyPr rot="-1260000"/>
          <a:lstStyle/>
          <a:p>
            <a:pPr>
              <a:defRPr/>
            </a:pPr>
            <a:endParaRPr lang="en-US"/>
          </a:p>
        </c:txPr>
        <c:crossAx val="86737664"/>
        <c:crosses val="autoZero"/>
        <c:crossBetween val="midCat"/>
      </c:valAx>
      <c:valAx>
        <c:axId val="86737664"/>
        <c:scaling>
          <c:orientation val="minMax"/>
        </c:scaling>
        <c:axPos val="l"/>
        <c:majorGridlines/>
        <c:numFmt formatCode="General" sourceLinked="1"/>
        <c:tickLblPos val="nextTo"/>
        <c:crossAx val="120114176"/>
        <c:crosses val="autoZero"/>
        <c:crossBetween val="midCat"/>
      </c:valAx>
      <c:valAx>
        <c:axId val="86739200"/>
        <c:scaling>
          <c:orientation val="minMax"/>
        </c:scaling>
        <c:axPos val="r"/>
        <c:numFmt formatCode="&quot;€&quot;\ #,##0.00" sourceLinked="1"/>
        <c:tickLblPos val="nextTo"/>
        <c:crossAx val="86745088"/>
        <c:crosses val="max"/>
        <c:crossBetween val="midCat"/>
      </c:valAx>
      <c:valAx>
        <c:axId val="86745088"/>
        <c:scaling>
          <c:orientation val="minMax"/>
        </c:scaling>
        <c:delete val="1"/>
        <c:axPos val="b"/>
        <c:numFmt formatCode="d\-mmm\-yy" sourceLinked="1"/>
        <c:tickLblPos val="none"/>
        <c:crossAx val="86739200"/>
        <c:crosses val="autoZero"/>
        <c:crossBetween val="midCat"/>
      </c:valAx>
    </c:plotArea>
    <c:legend>
      <c:legendPos val="r"/>
      <c:layout/>
    </c:legend>
    <c:plotVisOnly val="1"/>
    <c:dispBlanksAs val="gap"/>
  </c:chart>
  <c:txPr>
    <a:bodyPr/>
    <a:lstStyle/>
    <a:p>
      <a:pPr>
        <a:defRPr sz="1600"/>
      </a:pPr>
      <a:endParaRPr lang="en-US"/>
    </a:p>
  </c:txPr>
  <c:printSettings>
    <c:headerFooter/>
    <c:pageMargins b="1" l="0.75000000000000033" r="0.750000000000000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/>
      <c:scatterChart>
        <c:scatterStyle val="smoothMarker"/>
        <c:ser>
          <c:idx val="0"/>
          <c:order val="0"/>
          <c:tx>
            <c:strRef>
              <c:f>Zonpaneel_FR20!$D$1</c:f>
              <c:strCache>
                <c:ptCount val="1"/>
                <c:pt idx="0">
                  <c:v>Kosten/kWh</c:v>
                </c:pt>
              </c:strCache>
            </c:strRef>
          </c:tx>
          <c:marker>
            <c:symbol val="diamond"/>
            <c:size val="6"/>
          </c:marker>
          <c:xVal>
            <c:numRef>
              <c:f>Zonpaneel_FR20!$A$2:$A$2000</c:f>
              <c:numCache>
                <c:formatCode>d\-mmm\-yy</c:formatCode>
                <c:ptCount val="1999"/>
                <c:pt idx="0">
                  <c:v>41342</c:v>
                </c:pt>
                <c:pt idx="1">
                  <c:v>41364</c:v>
                </c:pt>
                <c:pt idx="2">
                  <c:v>41370</c:v>
                </c:pt>
                <c:pt idx="3">
                  <c:v>41375</c:v>
                </c:pt>
                <c:pt idx="4">
                  <c:v>41399</c:v>
                </c:pt>
                <c:pt idx="5">
                  <c:v>41402</c:v>
                </c:pt>
                <c:pt idx="6">
                  <c:v>41405</c:v>
                </c:pt>
                <c:pt idx="7">
                  <c:v>41411</c:v>
                </c:pt>
                <c:pt idx="8">
                  <c:v>41420</c:v>
                </c:pt>
                <c:pt idx="9">
                  <c:v>41430</c:v>
                </c:pt>
                <c:pt idx="10">
                  <c:v>41468</c:v>
                </c:pt>
                <c:pt idx="11">
                  <c:v>41480</c:v>
                </c:pt>
                <c:pt idx="12">
                  <c:v>41494</c:v>
                </c:pt>
                <c:pt idx="13">
                  <c:v>41514</c:v>
                </c:pt>
                <c:pt idx="14">
                  <c:v>41526</c:v>
                </c:pt>
                <c:pt idx="15">
                  <c:v>41537</c:v>
                </c:pt>
                <c:pt idx="16">
                  <c:v>41547</c:v>
                </c:pt>
                <c:pt idx="17">
                  <c:v>41554</c:v>
                </c:pt>
                <c:pt idx="18">
                  <c:v>41578</c:v>
                </c:pt>
                <c:pt idx="19">
                  <c:v>41613</c:v>
                </c:pt>
                <c:pt idx="20">
                  <c:v>41620</c:v>
                </c:pt>
                <c:pt idx="21">
                  <c:v>41621</c:v>
                </c:pt>
                <c:pt idx="22">
                  <c:v>41648</c:v>
                </c:pt>
                <c:pt idx="23">
                  <c:v>41649</c:v>
                </c:pt>
                <c:pt idx="24">
                  <c:v>41659</c:v>
                </c:pt>
                <c:pt idx="25">
                  <c:v>41667</c:v>
                </c:pt>
                <c:pt idx="26">
                  <c:v>41671</c:v>
                </c:pt>
                <c:pt idx="27">
                  <c:v>41673</c:v>
                </c:pt>
                <c:pt idx="28">
                  <c:v>41681</c:v>
                </c:pt>
                <c:pt idx="29">
                  <c:v>41687</c:v>
                </c:pt>
                <c:pt idx="30">
                  <c:v>41693</c:v>
                </c:pt>
                <c:pt idx="31">
                  <c:v>41695</c:v>
                </c:pt>
                <c:pt idx="32">
                  <c:v>41699</c:v>
                </c:pt>
                <c:pt idx="33">
                  <c:v>41700</c:v>
                </c:pt>
                <c:pt idx="34">
                  <c:v>41703</c:v>
                </c:pt>
                <c:pt idx="35">
                  <c:v>41705</c:v>
                </c:pt>
                <c:pt idx="36">
                  <c:v>41710</c:v>
                </c:pt>
                <c:pt idx="37">
                  <c:v>41718</c:v>
                </c:pt>
                <c:pt idx="38">
                  <c:v>41723</c:v>
                </c:pt>
                <c:pt idx="39">
                  <c:v>41725</c:v>
                </c:pt>
                <c:pt idx="40">
                  <c:v>41732</c:v>
                </c:pt>
                <c:pt idx="41">
                  <c:v>41738</c:v>
                </c:pt>
                <c:pt idx="42">
                  <c:v>41748</c:v>
                </c:pt>
                <c:pt idx="43">
                  <c:v>41750</c:v>
                </c:pt>
                <c:pt idx="44">
                  <c:v>41760</c:v>
                </c:pt>
                <c:pt idx="45">
                  <c:v>41767</c:v>
                </c:pt>
                <c:pt idx="46">
                  <c:v>41773</c:v>
                </c:pt>
                <c:pt idx="47">
                  <c:v>41777</c:v>
                </c:pt>
                <c:pt idx="48">
                  <c:v>41782</c:v>
                </c:pt>
                <c:pt idx="49">
                  <c:v>41799</c:v>
                </c:pt>
                <c:pt idx="50">
                  <c:v>41808</c:v>
                </c:pt>
                <c:pt idx="51">
                  <c:v>41815</c:v>
                </c:pt>
                <c:pt idx="52">
                  <c:v>41830</c:v>
                </c:pt>
                <c:pt idx="53">
                  <c:v>41842</c:v>
                </c:pt>
                <c:pt idx="54">
                  <c:v>41846</c:v>
                </c:pt>
                <c:pt idx="55">
                  <c:v>41849</c:v>
                </c:pt>
                <c:pt idx="56">
                  <c:v>41854</c:v>
                </c:pt>
                <c:pt idx="57">
                  <c:v>41882</c:v>
                </c:pt>
                <c:pt idx="58">
                  <c:v>41885</c:v>
                </c:pt>
                <c:pt idx="59">
                  <c:v>41887</c:v>
                </c:pt>
                <c:pt idx="60">
                  <c:v>41893</c:v>
                </c:pt>
                <c:pt idx="61">
                  <c:v>41896</c:v>
                </c:pt>
                <c:pt idx="62">
                  <c:v>41897</c:v>
                </c:pt>
                <c:pt idx="63">
                  <c:v>41901</c:v>
                </c:pt>
                <c:pt idx="64">
                  <c:v>41904</c:v>
                </c:pt>
                <c:pt idx="65">
                  <c:v>41957</c:v>
                </c:pt>
                <c:pt idx="66">
                  <c:v>41978</c:v>
                </c:pt>
                <c:pt idx="67">
                  <c:v>42011</c:v>
                </c:pt>
                <c:pt idx="68">
                  <c:v>42033</c:v>
                </c:pt>
                <c:pt idx="69">
                  <c:v>42058</c:v>
                </c:pt>
              </c:numCache>
            </c:numRef>
          </c:xVal>
          <c:yVal>
            <c:numRef>
              <c:f>Zonpaneel_FR20!$D$2:$D$2000</c:f>
              <c:numCache>
                <c:formatCode>General</c:formatCode>
                <c:ptCount val="1999"/>
                <c:pt idx="0">
                  <c:v>0.22570000000000001</c:v>
                </c:pt>
                <c:pt idx="1">
                  <c:v>0.22570000000000001</c:v>
                </c:pt>
                <c:pt idx="2">
                  <c:v>0.22570000000000001</c:v>
                </c:pt>
                <c:pt idx="3">
                  <c:v>0.22570000000000001</c:v>
                </c:pt>
                <c:pt idx="4">
                  <c:v>0.22570000000000001</c:v>
                </c:pt>
                <c:pt idx="5">
                  <c:v>0.22570000000000001</c:v>
                </c:pt>
                <c:pt idx="6">
                  <c:v>0.22570000000000001</c:v>
                </c:pt>
                <c:pt idx="7">
                  <c:v>0.22570000000000001</c:v>
                </c:pt>
                <c:pt idx="8">
                  <c:v>0.22570000000000001</c:v>
                </c:pt>
                <c:pt idx="9">
                  <c:v>0.22570000000000001</c:v>
                </c:pt>
                <c:pt idx="10">
                  <c:v>0.22439999999999999</c:v>
                </c:pt>
                <c:pt idx="11">
                  <c:v>0.22439999999999999</c:v>
                </c:pt>
                <c:pt idx="12">
                  <c:v>0.22439999999999999</c:v>
                </c:pt>
                <c:pt idx="13">
                  <c:v>0.22439999999999999</c:v>
                </c:pt>
                <c:pt idx="14">
                  <c:v>0.22439999999999999</c:v>
                </c:pt>
                <c:pt idx="15">
                  <c:v>0.22439999999999999</c:v>
                </c:pt>
                <c:pt idx="16">
                  <c:v>0.22439999999999999</c:v>
                </c:pt>
                <c:pt idx="17">
                  <c:v>0.22439999999999999</c:v>
                </c:pt>
                <c:pt idx="18">
                  <c:v>0.22439999999999999</c:v>
                </c:pt>
                <c:pt idx="19">
                  <c:v>0.22439999999999999</c:v>
                </c:pt>
                <c:pt idx="20">
                  <c:v>0.22439999999999999</c:v>
                </c:pt>
                <c:pt idx="21">
                  <c:v>0.22439999999999999</c:v>
                </c:pt>
                <c:pt idx="22">
                  <c:v>0.22720000000000001</c:v>
                </c:pt>
                <c:pt idx="23">
                  <c:v>0.22720000000000001</c:v>
                </c:pt>
                <c:pt idx="24">
                  <c:v>0.22720000000000001</c:v>
                </c:pt>
                <c:pt idx="25">
                  <c:v>0.22720000000000001</c:v>
                </c:pt>
                <c:pt idx="26">
                  <c:v>0.22720000000000001</c:v>
                </c:pt>
                <c:pt idx="27">
                  <c:v>0.22720000000000001</c:v>
                </c:pt>
                <c:pt idx="28">
                  <c:v>0.22720000000000001</c:v>
                </c:pt>
                <c:pt idx="29">
                  <c:v>0.22720000000000001</c:v>
                </c:pt>
                <c:pt idx="30">
                  <c:v>0.22720000000000001</c:v>
                </c:pt>
                <c:pt idx="31">
                  <c:v>0.22720000000000001</c:v>
                </c:pt>
                <c:pt idx="32">
                  <c:v>0.22720000000000001</c:v>
                </c:pt>
                <c:pt idx="33">
                  <c:v>0.22720000000000001</c:v>
                </c:pt>
                <c:pt idx="34">
                  <c:v>0.22720000000000001</c:v>
                </c:pt>
                <c:pt idx="35">
                  <c:v>0.22720000000000001</c:v>
                </c:pt>
                <c:pt idx="36">
                  <c:v>0.22720000000000001</c:v>
                </c:pt>
                <c:pt idx="37">
                  <c:v>0.22720000000000001</c:v>
                </c:pt>
                <c:pt idx="38">
                  <c:v>0.22720000000000001</c:v>
                </c:pt>
                <c:pt idx="39">
                  <c:v>0.22720000000000001</c:v>
                </c:pt>
                <c:pt idx="40">
                  <c:v>0.22720000000000001</c:v>
                </c:pt>
                <c:pt idx="41">
                  <c:v>0.22720000000000001</c:v>
                </c:pt>
                <c:pt idx="42">
                  <c:v>0.22720000000000001</c:v>
                </c:pt>
                <c:pt idx="43">
                  <c:v>0.22720000000000001</c:v>
                </c:pt>
                <c:pt idx="44">
                  <c:v>0.22720000000000001</c:v>
                </c:pt>
                <c:pt idx="45">
                  <c:v>0.22720000000000001</c:v>
                </c:pt>
                <c:pt idx="46">
                  <c:v>0.22720000000000001</c:v>
                </c:pt>
                <c:pt idx="47">
                  <c:v>0.22720000000000001</c:v>
                </c:pt>
                <c:pt idx="48">
                  <c:v>0.22720000000000001</c:v>
                </c:pt>
                <c:pt idx="49">
                  <c:v>0.22720000000000001</c:v>
                </c:pt>
                <c:pt idx="50">
                  <c:v>0.22720000000000001</c:v>
                </c:pt>
                <c:pt idx="51">
                  <c:v>0.22720000000000001</c:v>
                </c:pt>
                <c:pt idx="52">
                  <c:v>0.22339999999999999</c:v>
                </c:pt>
                <c:pt idx="53">
                  <c:v>0.22339999999999999</c:v>
                </c:pt>
                <c:pt idx="54">
                  <c:v>0.22339999999999999</c:v>
                </c:pt>
                <c:pt idx="55">
                  <c:v>0.22339999999999999</c:v>
                </c:pt>
                <c:pt idx="56">
                  <c:v>0.22339999999999999</c:v>
                </c:pt>
                <c:pt idx="57">
                  <c:v>0.22339999999999999</c:v>
                </c:pt>
                <c:pt idx="58">
                  <c:v>0.22339999999999999</c:v>
                </c:pt>
                <c:pt idx="59">
                  <c:v>0.22339999999999999</c:v>
                </c:pt>
                <c:pt idx="60">
                  <c:v>0.22339999999999999</c:v>
                </c:pt>
                <c:pt idx="61">
                  <c:v>0.22339999999999999</c:v>
                </c:pt>
                <c:pt idx="62">
                  <c:v>0.22339999999999999</c:v>
                </c:pt>
                <c:pt idx="63">
                  <c:v>0.22339999999999999</c:v>
                </c:pt>
                <c:pt idx="64">
                  <c:v>0.22339999999999999</c:v>
                </c:pt>
                <c:pt idx="65">
                  <c:v>0.22339999999999999</c:v>
                </c:pt>
                <c:pt idx="66">
                  <c:v>0.22339999999999999</c:v>
                </c:pt>
                <c:pt idx="67">
                  <c:v>0.22339999999999999</c:v>
                </c:pt>
                <c:pt idx="68">
                  <c:v>0.22525714285714285</c:v>
                </c:pt>
                <c:pt idx="69">
                  <c:v>0.22525714285714285</c:v>
                </c:pt>
              </c:numCache>
            </c:numRef>
          </c:yVal>
          <c:smooth val="1"/>
        </c:ser>
        <c:axId val="86758528"/>
        <c:axId val="86760064"/>
      </c:scatterChart>
      <c:scatterChart>
        <c:scatterStyle val="smoothMarker"/>
        <c:ser>
          <c:idx val="1"/>
          <c:order val="1"/>
          <c:tx>
            <c:strRef>
              <c:f>Zonpaneel_FR20!$E$1</c:f>
              <c:strCache>
                <c:ptCount val="1"/>
                <c:pt idx="0">
                  <c:v>Losten/kWh % Mrt13</c:v>
                </c:pt>
              </c:strCache>
            </c:strRef>
          </c:tx>
          <c:marker>
            <c:symbol val="none"/>
          </c:marker>
          <c:xVal>
            <c:numRef>
              <c:f>Zonpaneel_FR20!$A$2:$A$2000</c:f>
              <c:numCache>
                <c:formatCode>d\-mmm\-yy</c:formatCode>
                <c:ptCount val="1999"/>
                <c:pt idx="0">
                  <c:v>41342</c:v>
                </c:pt>
                <c:pt idx="1">
                  <c:v>41364</c:v>
                </c:pt>
                <c:pt idx="2">
                  <c:v>41370</c:v>
                </c:pt>
                <c:pt idx="3">
                  <c:v>41375</c:v>
                </c:pt>
                <c:pt idx="4">
                  <c:v>41399</c:v>
                </c:pt>
                <c:pt idx="5">
                  <c:v>41402</c:v>
                </c:pt>
                <c:pt idx="6">
                  <c:v>41405</c:v>
                </c:pt>
                <c:pt idx="7">
                  <c:v>41411</c:v>
                </c:pt>
                <c:pt idx="8">
                  <c:v>41420</c:v>
                </c:pt>
                <c:pt idx="9">
                  <c:v>41430</c:v>
                </c:pt>
                <c:pt idx="10">
                  <c:v>41468</c:v>
                </c:pt>
                <c:pt idx="11">
                  <c:v>41480</c:v>
                </c:pt>
                <c:pt idx="12">
                  <c:v>41494</c:v>
                </c:pt>
                <c:pt idx="13">
                  <c:v>41514</c:v>
                </c:pt>
                <c:pt idx="14">
                  <c:v>41526</c:v>
                </c:pt>
                <c:pt idx="15">
                  <c:v>41537</c:v>
                </c:pt>
                <c:pt idx="16">
                  <c:v>41547</c:v>
                </c:pt>
                <c:pt idx="17">
                  <c:v>41554</c:v>
                </c:pt>
                <c:pt idx="18">
                  <c:v>41578</c:v>
                </c:pt>
                <c:pt idx="19">
                  <c:v>41613</c:v>
                </c:pt>
                <c:pt idx="20">
                  <c:v>41620</c:v>
                </c:pt>
                <c:pt idx="21">
                  <c:v>41621</c:v>
                </c:pt>
                <c:pt idx="22">
                  <c:v>41648</c:v>
                </c:pt>
                <c:pt idx="23">
                  <c:v>41649</c:v>
                </c:pt>
                <c:pt idx="24">
                  <c:v>41659</c:v>
                </c:pt>
                <c:pt idx="25">
                  <c:v>41667</c:v>
                </c:pt>
                <c:pt idx="26">
                  <c:v>41671</c:v>
                </c:pt>
                <c:pt idx="27">
                  <c:v>41673</c:v>
                </c:pt>
                <c:pt idx="28">
                  <c:v>41681</c:v>
                </c:pt>
                <c:pt idx="29">
                  <c:v>41687</c:v>
                </c:pt>
                <c:pt idx="30">
                  <c:v>41693</c:v>
                </c:pt>
                <c:pt idx="31">
                  <c:v>41695</c:v>
                </c:pt>
                <c:pt idx="32">
                  <c:v>41699</c:v>
                </c:pt>
                <c:pt idx="33">
                  <c:v>41700</c:v>
                </c:pt>
                <c:pt idx="34">
                  <c:v>41703</c:v>
                </c:pt>
                <c:pt idx="35">
                  <c:v>41705</c:v>
                </c:pt>
                <c:pt idx="36">
                  <c:v>41710</c:v>
                </c:pt>
                <c:pt idx="37">
                  <c:v>41718</c:v>
                </c:pt>
                <c:pt idx="38">
                  <c:v>41723</c:v>
                </c:pt>
                <c:pt idx="39">
                  <c:v>41725</c:v>
                </c:pt>
                <c:pt idx="40">
                  <c:v>41732</c:v>
                </c:pt>
                <c:pt idx="41">
                  <c:v>41738</c:v>
                </c:pt>
                <c:pt idx="42">
                  <c:v>41748</c:v>
                </c:pt>
                <c:pt idx="43">
                  <c:v>41750</c:v>
                </c:pt>
                <c:pt idx="44">
                  <c:v>41760</c:v>
                </c:pt>
                <c:pt idx="45">
                  <c:v>41767</c:v>
                </c:pt>
                <c:pt idx="46">
                  <c:v>41773</c:v>
                </c:pt>
                <c:pt idx="47">
                  <c:v>41777</c:v>
                </c:pt>
                <c:pt idx="48">
                  <c:v>41782</c:v>
                </c:pt>
                <c:pt idx="49">
                  <c:v>41799</c:v>
                </c:pt>
                <c:pt idx="50">
                  <c:v>41808</c:v>
                </c:pt>
                <c:pt idx="51">
                  <c:v>41815</c:v>
                </c:pt>
                <c:pt idx="52">
                  <c:v>41830</c:v>
                </c:pt>
                <c:pt idx="53">
                  <c:v>41842</c:v>
                </c:pt>
                <c:pt idx="54">
                  <c:v>41846</c:v>
                </c:pt>
                <c:pt idx="55">
                  <c:v>41849</c:v>
                </c:pt>
                <c:pt idx="56">
                  <c:v>41854</c:v>
                </c:pt>
                <c:pt idx="57">
                  <c:v>41882</c:v>
                </c:pt>
                <c:pt idx="58">
                  <c:v>41885</c:v>
                </c:pt>
                <c:pt idx="59">
                  <c:v>41887</c:v>
                </c:pt>
                <c:pt idx="60">
                  <c:v>41893</c:v>
                </c:pt>
                <c:pt idx="61">
                  <c:v>41896</c:v>
                </c:pt>
                <c:pt idx="62">
                  <c:v>41897</c:v>
                </c:pt>
                <c:pt idx="63">
                  <c:v>41901</c:v>
                </c:pt>
                <c:pt idx="64">
                  <c:v>41904</c:v>
                </c:pt>
                <c:pt idx="65">
                  <c:v>41957</c:v>
                </c:pt>
                <c:pt idx="66">
                  <c:v>41978</c:v>
                </c:pt>
                <c:pt idx="67">
                  <c:v>42011</c:v>
                </c:pt>
                <c:pt idx="68">
                  <c:v>42033</c:v>
                </c:pt>
                <c:pt idx="69">
                  <c:v>42058</c:v>
                </c:pt>
              </c:numCache>
            </c:numRef>
          </c:xVal>
          <c:yVal>
            <c:numRef>
              <c:f>Zonpaneel_FR20!$E$2:$E$2000</c:f>
              <c:numCache>
                <c:formatCode>0.0%</c:formatCode>
                <c:ptCount val="19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0.9942401417811253</c:v>
                </c:pt>
                <c:pt idx="11">
                  <c:v>0.9942401417811253</c:v>
                </c:pt>
                <c:pt idx="12">
                  <c:v>0.9942401417811253</c:v>
                </c:pt>
                <c:pt idx="13">
                  <c:v>0.9942401417811253</c:v>
                </c:pt>
                <c:pt idx="14">
                  <c:v>0.9942401417811253</c:v>
                </c:pt>
                <c:pt idx="15">
                  <c:v>0.9942401417811253</c:v>
                </c:pt>
                <c:pt idx="16">
                  <c:v>0.9942401417811253</c:v>
                </c:pt>
                <c:pt idx="17">
                  <c:v>0.9942401417811253</c:v>
                </c:pt>
                <c:pt idx="18">
                  <c:v>0.9942401417811253</c:v>
                </c:pt>
                <c:pt idx="19">
                  <c:v>0.9942401417811253</c:v>
                </c:pt>
                <c:pt idx="20">
                  <c:v>0.9942401417811253</c:v>
                </c:pt>
                <c:pt idx="21">
                  <c:v>0.9942401417811253</c:v>
                </c:pt>
                <c:pt idx="22">
                  <c:v>1.0066459902525475</c:v>
                </c:pt>
                <c:pt idx="23">
                  <c:v>1.0066459902525475</c:v>
                </c:pt>
                <c:pt idx="24">
                  <c:v>1.0066459902525475</c:v>
                </c:pt>
                <c:pt idx="25">
                  <c:v>1.0066459902525475</c:v>
                </c:pt>
                <c:pt idx="26">
                  <c:v>1.0066459902525475</c:v>
                </c:pt>
                <c:pt idx="27">
                  <c:v>1.0066459902525475</c:v>
                </c:pt>
                <c:pt idx="28">
                  <c:v>1.0066459902525475</c:v>
                </c:pt>
                <c:pt idx="29">
                  <c:v>1.0066459902525475</c:v>
                </c:pt>
                <c:pt idx="30">
                  <c:v>1.0066459902525475</c:v>
                </c:pt>
                <c:pt idx="31">
                  <c:v>1.0066459902525475</c:v>
                </c:pt>
                <c:pt idx="32">
                  <c:v>1.0066459902525475</c:v>
                </c:pt>
                <c:pt idx="33">
                  <c:v>1.0066459902525475</c:v>
                </c:pt>
                <c:pt idx="34">
                  <c:v>1.0066459902525475</c:v>
                </c:pt>
                <c:pt idx="35">
                  <c:v>1.0066459902525475</c:v>
                </c:pt>
                <c:pt idx="36">
                  <c:v>1.0066459902525475</c:v>
                </c:pt>
                <c:pt idx="37">
                  <c:v>1.0066459902525475</c:v>
                </c:pt>
                <c:pt idx="38">
                  <c:v>1.0066459902525475</c:v>
                </c:pt>
                <c:pt idx="39">
                  <c:v>1.0066459902525475</c:v>
                </c:pt>
                <c:pt idx="40">
                  <c:v>1.0066459902525475</c:v>
                </c:pt>
                <c:pt idx="41">
                  <c:v>1.0066459902525475</c:v>
                </c:pt>
                <c:pt idx="42">
                  <c:v>1.0066459902525475</c:v>
                </c:pt>
                <c:pt idx="43">
                  <c:v>1.0066459902525475</c:v>
                </c:pt>
                <c:pt idx="44">
                  <c:v>1.0066459902525475</c:v>
                </c:pt>
                <c:pt idx="45">
                  <c:v>1.0066459902525475</c:v>
                </c:pt>
                <c:pt idx="46">
                  <c:v>1.0066459902525475</c:v>
                </c:pt>
                <c:pt idx="47">
                  <c:v>1.0066459902525475</c:v>
                </c:pt>
                <c:pt idx="48">
                  <c:v>1.0066459902525475</c:v>
                </c:pt>
                <c:pt idx="49">
                  <c:v>1.0066459902525475</c:v>
                </c:pt>
                <c:pt idx="50">
                  <c:v>1.0066459902525475</c:v>
                </c:pt>
                <c:pt idx="51">
                  <c:v>1.0066459902525475</c:v>
                </c:pt>
                <c:pt idx="52">
                  <c:v>0.98980948161276017</c:v>
                </c:pt>
                <c:pt idx="53">
                  <c:v>0.98980948161276017</c:v>
                </c:pt>
                <c:pt idx="54">
                  <c:v>0.98980948161276017</c:v>
                </c:pt>
                <c:pt idx="55">
                  <c:v>0.98980948161276017</c:v>
                </c:pt>
                <c:pt idx="56">
                  <c:v>0.98980948161276017</c:v>
                </c:pt>
                <c:pt idx="57">
                  <c:v>0.98980948161276017</c:v>
                </c:pt>
                <c:pt idx="58">
                  <c:v>0.98980948161276017</c:v>
                </c:pt>
                <c:pt idx="59">
                  <c:v>0.98980948161276017</c:v>
                </c:pt>
                <c:pt idx="60">
                  <c:v>0.98980948161276017</c:v>
                </c:pt>
                <c:pt idx="61">
                  <c:v>0.98980948161276017</c:v>
                </c:pt>
                <c:pt idx="62">
                  <c:v>0.98980948161276017</c:v>
                </c:pt>
                <c:pt idx="63">
                  <c:v>0.98980948161276017</c:v>
                </c:pt>
                <c:pt idx="64">
                  <c:v>0.98980948161276017</c:v>
                </c:pt>
                <c:pt idx="65">
                  <c:v>0.98980948161276017</c:v>
                </c:pt>
                <c:pt idx="66">
                  <c:v>0.98980948161276017</c:v>
                </c:pt>
                <c:pt idx="67">
                  <c:v>0.98980948161276017</c:v>
                </c:pt>
                <c:pt idx="68">
                  <c:v>0.99803785049686677</c:v>
                </c:pt>
                <c:pt idx="69">
                  <c:v>0.99803785049686677</c:v>
                </c:pt>
              </c:numCache>
            </c:numRef>
          </c:yVal>
          <c:smooth val="1"/>
        </c:ser>
        <c:axId val="86767488"/>
        <c:axId val="86765952"/>
      </c:scatterChart>
      <c:valAx>
        <c:axId val="86758528"/>
        <c:scaling>
          <c:orientation val="minMax"/>
        </c:scaling>
        <c:axPos val="b"/>
        <c:majorGridlines/>
        <c:numFmt formatCode="d\-mmm\-yy" sourceLinked="1"/>
        <c:tickLblPos val="nextTo"/>
        <c:txPr>
          <a:bodyPr rot="-1260000"/>
          <a:lstStyle/>
          <a:p>
            <a:pPr>
              <a:defRPr/>
            </a:pPr>
            <a:endParaRPr lang="en-US"/>
          </a:p>
        </c:txPr>
        <c:crossAx val="86760064"/>
        <c:crosses val="autoZero"/>
        <c:crossBetween val="midCat"/>
      </c:valAx>
      <c:valAx>
        <c:axId val="86760064"/>
        <c:scaling>
          <c:orientation val="minMax"/>
        </c:scaling>
        <c:axPos val="l"/>
        <c:majorGridlines/>
        <c:numFmt formatCode="General" sourceLinked="1"/>
        <c:tickLblPos val="nextTo"/>
        <c:crossAx val="86758528"/>
        <c:crosses val="autoZero"/>
        <c:crossBetween val="midCat"/>
      </c:valAx>
      <c:valAx>
        <c:axId val="86765952"/>
        <c:scaling>
          <c:orientation val="minMax"/>
        </c:scaling>
        <c:axPos val="r"/>
        <c:numFmt formatCode="0.0%" sourceLinked="1"/>
        <c:tickLblPos val="nextTo"/>
        <c:crossAx val="86767488"/>
        <c:crosses val="max"/>
        <c:crossBetween val="midCat"/>
      </c:valAx>
      <c:valAx>
        <c:axId val="86767488"/>
        <c:scaling>
          <c:orientation val="minMax"/>
        </c:scaling>
        <c:delete val="1"/>
        <c:axPos val="b"/>
        <c:numFmt formatCode="d\-mmm\-yy" sourceLinked="1"/>
        <c:tickLblPos val="none"/>
        <c:crossAx val="86765952"/>
        <c:crosses val="autoZero"/>
        <c:crossBetween val="midCat"/>
      </c:valAx>
    </c:plotArea>
    <c:legend>
      <c:legendPos val="r"/>
      <c:layout/>
    </c:legend>
    <c:plotVisOnly val="1"/>
    <c:dispBlanksAs val="gap"/>
  </c:chart>
  <c:txPr>
    <a:bodyPr/>
    <a:lstStyle/>
    <a:p>
      <a:pPr>
        <a:defRPr sz="1600"/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/>
      <c:scatterChart>
        <c:scatterStyle val="smoothMarker"/>
        <c:ser>
          <c:idx val="0"/>
          <c:order val="0"/>
          <c:tx>
            <c:strRef>
              <c:f>ZonPaneel_APS500!$B$1</c:f>
              <c:strCache>
                <c:ptCount val="1"/>
                <c:pt idx="0">
                  <c:v>kWh -stand</c:v>
                </c:pt>
              </c:strCache>
            </c:strRef>
          </c:tx>
          <c:marker>
            <c:symbol val="diamond"/>
            <c:size val="6"/>
          </c:marker>
          <c:xVal>
            <c:numRef>
              <c:f>ZonPaneel_APS500!$A$2:$A$2000</c:f>
              <c:numCache>
                <c:formatCode>d\-mmm\-yy</c:formatCode>
                <c:ptCount val="1999"/>
                <c:pt idx="0">
                  <c:v>41851</c:v>
                </c:pt>
                <c:pt idx="1">
                  <c:v>41854</c:v>
                </c:pt>
                <c:pt idx="2">
                  <c:v>41881</c:v>
                </c:pt>
                <c:pt idx="3">
                  <c:v>41883</c:v>
                </c:pt>
                <c:pt idx="4">
                  <c:v>41885</c:v>
                </c:pt>
                <c:pt idx="5">
                  <c:v>41887</c:v>
                </c:pt>
                <c:pt idx="6">
                  <c:v>41890</c:v>
                </c:pt>
                <c:pt idx="7">
                  <c:v>41893</c:v>
                </c:pt>
                <c:pt idx="8">
                  <c:v>41897</c:v>
                </c:pt>
                <c:pt idx="9">
                  <c:v>41904</c:v>
                </c:pt>
                <c:pt idx="10">
                  <c:v>41940</c:v>
                </c:pt>
                <c:pt idx="11">
                  <c:v>41957</c:v>
                </c:pt>
                <c:pt idx="12">
                  <c:v>41978</c:v>
                </c:pt>
                <c:pt idx="13">
                  <c:v>42011</c:v>
                </c:pt>
                <c:pt idx="14">
                  <c:v>42033</c:v>
                </c:pt>
                <c:pt idx="15">
                  <c:v>42058</c:v>
                </c:pt>
              </c:numCache>
            </c:numRef>
          </c:xVal>
          <c:yVal>
            <c:numRef>
              <c:f>ZonPaneel_APS500!$B$2:$B$2000</c:f>
              <c:numCache>
                <c:formatCode>General</c:formatCode>
                <c:ptCount val="1999"/>
                <c:pt idx="0">
                  <c:v>0</c:v>
                </c:pt>
                <c:pt idx="1">
                  <c:v>3.3</c:v>
                </c:pt>
                <c:pt idx="2">
                  <c:v>45.6</c:v>
                </c:pt>
                <c:pt idx="3">
                  <c:v>49</c:v>
                </c:pt>
                <c:pt idx="4">
                  <c:v>53.4</c:v>
                </c:pt>
                <c:pt idx="5">
                  <c:v>56.5</c:v>
                </c:pt>
                <c:pt idx="6">
                  <c:v>60.2</c:v>
                </c:pt>
                <c:pt idx="7">
                  <c:v>62.7</c:v>
                </c:pt>
                <c:pt idx="8">
                  <c:v>70.2</c:v>
                </c:pt>
                <c:pt idx="9">
                  <c:v>79.400000000000006</c:v>
                </c:pt>
                <c:pt idx="10">
                  <c:v>106.3</c:v>
                </c:pt>
                <c:pt idx="11">
                  <c:v>115.9</c:v>
                </c:pt>
                <c:pt idx="12">
                  <c:v>122.6</c:v>
                </c:pt>
                <c:pt idx="13">
                  <c:v>130.30000000000001</c:v>
                </c:pt>
                <c:pt idx="14">
                  <c:v>135.30000000000001</c:v>
                </c:pt>
                <c:pt idx="15">
                  <c:v>150.69999999999999</c:v>
                </c:pt>
              </c:numCache>
            </c:numRef>
          </c:yVal>
          <c:smooth val="1"/>
        </c:ser>
        <c:axId val="119729536"/>
        <c:axId val="119731328"/>
      </c:scatterChart>
      <c:scatterChart>
        <c:scatterStyle val="smoothMarker"/>
        <c:ser>
          <c:idx val="1"/>
          <c:order val="1"/>
          <c:tx>
            <c:strRef>
              <c:f>ZonPaneel_APS500!$C$1</c:f>
              <c:strCache>
                <c:ptCount val="1"/>
                <c:pt idx="0">
                  <c:v>Bespaard</c:v>
                </c:pt>
              </c:strCache>
            </c:strRef>
          </c:tx>
          <c:marker>
            <c:symbol val="square"/>
            <c:size val="4"/>
          </c:marker>
          <c:xVal>
            <c:numRef>
              <c:f>ZonPaneel_APS500!$A$2:$A$2000</c:f>
              <c:numCache>
                <c:formatCode>d\-mmm\-yy</c:formatCode>
                <c:ptCount val="1999"/>
                <c:pt idx="0">
                  <c:v>41851</c:v>
                </c:pt>
                <c:pt idx="1">
                  <c:v>41854</c:v>
                </c:pt>
                <c:pt idx="2">
                  <c:v>41881</c:v>
                </c:pt>
                <c:pt idx="3">
                  <c:v>41883</c:v>
                </c:pt>
                <c:pt idx="4">
                  <c:v>41885</c:v>
                </c:pt>
                <c:pt idx="5">
                  <c:v>41887</c:v>
                </c:pt>
                <c:pt idx="6">
                  <c:v>41890</c:v>
                </c:pt>
                <c:pt idx="7">
                  <c:v>41893</c:v>
                </c:pt>
                <c:pt idx="8">
                  <c:v>41897</c:v>
                </c:pt>
                <c:pt idx="9">
                  <c:v>41904</c:v>
                </c:pt>
                <c:pt idx="10">
                  <c:v>41940</c:v>
                </c:pt>
                <c:pt idx="11">
                  <c:v>41957</c:v>
                </c:pt>
                <c:pt idx="12">
                  <c:v>41978</c:v>
                </c:pt>
                <c:pt idx="13">
                  <c:v>42011</c:v>
                </c:pt>
                <c:pt idx="14">
                  <c:v>42033</c:v>
                </c:pt>
                <c:pt idx="15">
                  <c:v>42058</c:v>
                </c:pt>
              </c:numCache>
            </c:numRef>
          </c:xVal>
          <c:yVal>
            <c:numRef>
              <c:f>ZonPaneel_APS500!$C$2:$C$2000</c:f>
              <c:numCache>
                <c:formatCode>"€"\ #,##0.00</c:formatCode>
                <c:ptCount val="1999"/>
                <c:pt idx="0">
                  <c:v>0</c:v>
                </c:pt>
                <c:pt idx="1">
                  <c:v>0.73721999999999988</c:v>
                </c:pt>
                <c:pt idx="2">
                  <c:v>10.187040000000001</c:v>
                </c:pt>
                <c:pt idx="3">
                  <c:v>10.946600000000002</c:v>
                </c:pt>
                <c:pt idx="4">
                  <c:v>11.929560000000002</c:v>
                </c:pt>
                <c:pt idx="5">
                  <c:v>12.622100000000003</c:v>
                </c:pt>
                <c:pt idx="6">
                  <c:v>13.448680000000003</c:v>
                </c:pt>
                <c:pt idx="7">
                  <c:v>14.007180000000004</c:v>
                </c:pt>
                <c:pt idx="8">
                  <c:v>15.682680000000003</c:v>
                </c:pt>
                <c:pt idx="9">
                  <c:v>17.737960000000005</c:v>
                </c:pt>
                <c:pt idx="10">
                  <c:v>23.747420000000002</c:v>
                </c:pt>
                <c:pt idx="11">
                  <c:v>25.892060000000004</c:v>
                </c:pt>
                <c:pt idx="12">
                  <c:v>27.388840000000002</c:v>
                </c:pt>
                <c:pt idx="13">
                  <c:v>29.109020000000005</c:v>
                </c:pt>
                <c:pt idx="14">
                  <c:v>30.235305714285719</c:v>
                </c:pt>
                <c:pt idx="15">
                  <c:v>33.704265714285711</c:v>
                </c:pt>
              </c:numCache>
            </c:numRef>
          </c:yVal>
          <c:smooth val="1"/>
        </c:ser>
        <c:axId val="119751040"/>
        <c:axId val="119732864"/>
      </c:scatterChart>
      <c:valAx>
        <c:axId val="119729536"/>
        <c:scaling>
          <c:orientation val="minMax"/>
        </c:scaling>
        <c:axPos val="b"/>
        <c:majorGridlines/>
        <c:numFmt formatCode="d\-mmm\-yy" sourceLinked="1"/>
        <c:tickLblPos val="nextTo"/>
        <c:txPr>
          <a:bodyPr rot="-1260000"/>
          <a:lstStyle/>
          <a:p>
            <a:pPr>
              <a:defRPr/>
            </a:pPr>
            <a:endParaRPr lang="en-US"/>
          </a:p>
        </c:txPr>
        <c:crossAx val="119731328"/>
        <c:crosses val="autoZero"/>
        <c:crossBetween val="midCat"/>
      </c:valAx>
      <c:valAx>
        <c:axId val="119731328"/>
        <c:scaling>
          <c:orientation val="minMax"/>
          <c:min val="0"/>
        </c:scaling>
        <c:axPos val="l"/>
        <c:majorGridlines/>
        <c:numFmt formatCode="General" sourceLinked="1"/>
        <c:tickLblPos val="nextTo"/>
        <c:crossAx val="119729536"/>
        <c:crosses val="autoZero"/>
        <c:crossBetween val="midCat"/>
      </c:valAx>
      <c:valAx>
        <c:axId val="119732864"/>
        <c:scaling>
          <c:orientation val="minMax"/>
          <c:min val="0"/>
        </c:scaling>
        <c:axPos val="r"/>
        <c:numFmt formatCode="&quot;€&quot;\ #,##0.00" sourceLinked="1"/>
        <c:tickLblPos val="nextTo"/>
        <c:crossAx val="119751040"/>
        <c:crosses val="max"/>
        <c:crossBetween val="midCat"/>
      </c:valAx>
      <c:valAx>
        <c:axId val="119751040"/>
        <c:scaling>
          <c:orientation val="minMax"/>
        </c:scaling>
        <c:delete val="1"/>
        <c:axPos val="b"/>
        <c:numFmt formatCode="d\-mmm\-yy" sourceLinked="1"/>
        <c:tickLblPos val="none"/>
        <c:crossAx val="119732864"/>
        <c:crosses val="autoZero"/>
        <c:crossBetween val="midCat"/>
      </c:valAx>
    </c:plotArea>
    <c:legend>
      <c:legendPos val="r"/>
      <c:layout/>
    </c:legend>
    <c:plotVisOnly val="1"/>
    <c:dispBlanksAs val="gap"/>
  </c:chart>
  <c:txPr>
    <a:bodyPr/>
    <a:lstStyle/>
    <a:p>
      <a:pPr>
        <a:defRPr sz="1600"/>
      </a:pPr>
      <a:endParaRPr lang="en-US"/>
    </a:p>
  </c:txPr>
  <c:printSettings>
    <c:headerFooter/>
    <c:pageMargins b="1" l="0.75000000000000033" r="0.75000000000000033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/>
      <c:scatterChart>
        <c:scatterStyle val="smoothMarker"/>
        <c:ser>
          <c:idx val="0"/>
          <c:order val="0"/>
          <c:tx>
            <c:strRef>
              <c:f>ZonPaneel_Steca1800!$B$1</c:f>
              <c:strCache>
                <c:ptCount val="1"/>
                <c:pt idx="0">
                  <c:v>kWh -stand</c:v>
                </c:pt>
              </c:strCache>
            </c:strRef>
          </c:tx>
          <c:marker>
            <c:symbol val="diamond"/>
            <c:size val="6"/>
          </c:marker>
          <c:xVal>
            <c:numRef>
              <c:f>ZonPaneel_Steca1800!$A$2:$A$2000</c:f>
              <c:numCache>
                <c:formatCode>d\-mmm\-yy</c:formatCode>
                <c:ptCount val="1999"/>
                <c:pt idx="0">
                  <c:v>41853</c:v>
                </c:pt>
                <c:pt idx="1">
                  <c:v>41854</c:v>
                </c:pt>
                <c:pt idx="2">
                  <c:v>41882</c:v>
                </c:pt>
                <c:pt idx="3">
                  <c:v>41883</c:v>
                </c:pt>
                <c:pt idx="4">
                  <c:v>41884</c:v>
                </c:pt>
                <c:pt idx="5">
                  <c:v>41885</c:v>
                </c:pt>
                <c:pt idx="6">
                  <c:v>41887</c:v>
                </c:pt>
                <c:pt idx="7">
                  <c:v>41890</c:v>
                </c:pt>
                <c:pt idx="8">
                  <c:v>41893</c:v>
                </c:pt>
                <c:pt idx="9">
                  <c:v>41897</c:v>
                </c:pt>
                <c:pt idx="10">
                  <c:v>41904</c:v>
                </c:pt>
                <c:pt idx="11">
                  <c:v>41940</c:v>
                </c:pt>
                <c:pt idx="12">
                  <c:v>41957</c:v>
                </c:pt>
                <c:pt idx="13">
                  <c:v>41978</c:v>
                </c:pt>
                <c:pt idx="14">
                  <c:v>42011</c:v>
                </c:pt>
                <c:pt idx="15">
                  <c:v>42033</c:v>
                </c:pt>
                <c:pt idx="16">
                  <c:v>42058</c:v>
                </c:pt>
              </c:numCache>
            </c:numRef>
          </c:xVal>
          <c:yVal>
            <c:numRef>
              <c:f>ZonPaneel_Steca1800!$B$2:$B$2000</c:f>
              <c:numCache>
                <c:formatCode>General</c:formatCode>
                <c:ptCount val="1999"/>
                <c:pt idx="0">
                  <c:v>0</c:v>
                </c:pt>
                <c:pt idx="1">
                  <c:v>0.6</c:v>
                </c:pt>
                <c:pt idx="2">
                  <c:v>204</c:v>
                </c:pt>
                <c:pt idx="3">
                  <c:v>215</c:v>
                </c:pt>
                <c:pt idx="4">
                  <c:v>225</c:v>
                </c:pt>
                <c:pt idx="5">
                  <c:v>236</c:v>
                </c:pt>
                <c:pt idx="6">
                  <c:v>252</c:v>
                </c:pt>
                <c:pt idx="7">
                  <c:v>271</c:v>
                </c:pt>
                <c:pt idx="8">
                  <c:v>281</c:v>
                </c:pt>
                <c:pt idx="9">
                  <c:v>320</c:v>
                </c:pt>
                <c:pt idx="10">
                  <c:v>365</c:v>
                </c:pt>
                <c:pt idx="11">
                  <c:v>482</c:v>
                </c:pt>
                <c:pt idx="12">
                  <c:v>519</c:v>
                </c:pt>
                <c:pt idx="13">
                  <c:v>543</c:v>
                </c:pt>
                <c:pt idx="14">
                  <c:v>571</c:v>
                </c:pt>
                <c:pt idx="15">
                  <c:v>591</c:v>
                </c:pt>
                <c:pt idx="16">
                  <c:v>655</c:v>
                </c:pt>
              </c:numCache>
            </c:numRef>
          </c:yVal>
          <c:smooth val="1"/>
        </c:ser>
        <c:axId val="119797632"/>
        <c:axId val="119799168"/>
      </c:scatterChart>
      <c:scatterChart>
        <c:scatterStyle val="smoothMarker"/>
        <c:ser>
          <c:idx val="1"/>
          <c:order val="1"/>
          <c:tx>
            <c:strRef>
              <c:f>ZonPaneel_Steca1800!$C$1</c:f>
              <c:strCache>
                <c:ptCount val="1"/>
                <c:pt idx="0">
                  <c:v>Bespaard</c:v>
                </c:pt>
              </c:strCache>
            </c:strRef>
          </c:tx>
          <c:marker>
            <c:symbol val="square"/>
            <c:size val="4"/>
          </c:marker>
          <c:xVal>
            <c:numRef>
              <c:f>ZonPaneel_Steca1800!$A$2:$A$2000</c:f>
              <c:numCache>
                <c:formatCode>d\-mmm\-yy</c:formatCode>
                <c:ptCount val="1999"/>
                <c:pt idx="0">
                  <c:v>41853</c:v>
                </c:pt>
                <c:pt idx="1">
                  <c:v>41854</c:v>
                </c:pt>
                <c:pt idx="2">
                  <c:v>41882</c:v>
                </c:pt>
                <c:pt idx="3">
                  <c:v>41883</c:v>
                </c:pt>
                <c:pt idx="4">
                  <c:v>41884</c:v>
                </c:pt>
                <c:pt idx="5">
                  <c:v>41885</c:v>
                </c:pt>
                <c:pt idx="6">
                  <c:v>41887</c:v>
                </c:pt>
                <c:pt idx="7">
                  <c:v>41890</c:v>
                </c:pt>
                <c:pt idx="8">
                  <c:v>41893</c:v>
                </c:pt>
                <c:pt idx="9">
                  <c:v>41897</c:v>
                </c:pt>
                <c:pt idx="10">
                  <c:v>41904</c:v>
                </c:pt>
                <c:pt idx="11">
                  <c:v>41940</c:v>
                </c:pt>
                <c:pt idx="12">
                  <c:v>41957</c:v>
                </c:pt>
                <c:pt idx="13">
                  <c:v>41978</c:v>
                </c:pt>
                <c:pt idx="14">
                  <c:v>42011</c:v>
                </c:pt>
                <c:pt idx="15">
                  <c:v>42033</c:v>
                </c:pt>
                <c:pt idx="16">
                  <c:v>42058</c:v>
                </c:pt>
              </c:numCache>
            </c:numRef>
          </c:xVal>
          <c:yVal>
            <c:numRef>
              <c:f>ZonPaneel_Steca1800!$C$2:$C$2000</c:f>
              <c:numCache>
                <c:formatCode>"€"\ #,##0.00</c:formatCode>
                <c:ptCount val="1999"/>
                <c:pt idx="0">
                  <c:v>0</c:v>
                </c:pt>
                <c:pt idx="1">
                  <c:v>0.13403999999999999</c:v>
                </c:pt>
                <c:pt idx="2">
                  <c:v>45.573599999999999</c:v>
                </c:pt>
                <c:pt idx="3">
                  <c:v>48.030999999999999</c:v>
                </c:pt>
                <c:pt idx="4">
                  <c:v>50.265000000000001</c:v>
                </c:pt>
                <c:pt idx="5">
                  <c:v>52.7224</c:v>
                </c:pt>
                <c:pt idx="6">
                  <c:v>56.296799999999998</c:v>
                </c:pt>
                <c:pt idx="7">
                  <c:v>60.541399999999996</c:v>
                </c:pt>
                <c:pt idx="8">
                  <c:v>62.775399999999998</c:v>
                </c:pt>
                <c:pt idx="9">
                  <c:v>71.488</c:v>
                </c:pt>
                <c:pt idx="10">
                  <c:v>81.540999999999997</c:v>
                </c:pt>
                <c:pt idx="11">
                  <c:v>107.6788</c:v>
                </c:pt>
                <c:pt idx="12">
                  <c:v>115.94459999999999</c:v>
                </c:pt>
                <c:pt idx="13">
                  <c:v>121.30619999999999</c:v>
                </c:pt>
                <c:pt idx="14">
                  <c:v>127.56139999999999</c:v>
                </c:pt>
                <c:pt idx="15">
                  <c:v>132.06654285714285</c:v>
                </c:pt>
                <c:pt idx="16">
                  <c:v>146.483</c:v>
                </c:pt>
              </c:numCache>
            </c:numRef>
          </c:yVal>
          <c:smooth val="1"/>
        </c:ser>
        <c:axId val="119933568"/>
        <c:axId val="119932032"/>
      </c:scatterChart>
      <c:valAx>
        <c:axId val="119797632"/>
        <c:scaling>
          <c:orientation val="minMax"/>
        </c:scaling>
        <c:axPos val="b"/>
        <c:majorGridlines/>
        <c:numFmt formatCode="d\-mmm\-yy" sourceLinked="1"/>
        <c:tickLblPos val="nextTo"/>
        <c:txPr>
          <a:bodyPr rot="-1260000"/>
          <a:lstStyle/>
          <a:p>
            <a:pPr>
              <a:defRPr/>
            </a:pPr>
            <a:endParaRPr lang="en-US"/>
          </a:p>
        </c:txPr>
        <c:crossAx val="119799168"/>
        <c:crosses val="autoZero"/>
        <c:crossBetween val="midCat"/>
      </c:valAx>
      <c:valAx>
        <c:axId val="119799168"/>
        <c:scaling>
          <c:orientation val="minMax"/>
          <c:min val="0"/>
        </c:scaling>
        <c:axPos val="l"/>
        <c:majorGridlines/>
        <c:numFmt formatCode="General" sourceLinked="1"/>
        <c:tickLblPos val="nextTo"/>
        <c:crossAx val="119797632"/>
        <c:crosses val="autoZero"/>
        <c:crossBetween val="midCat"/>
      </c:valAx>
      <c:valAx>
        <c:axId val="119932032"/>
        <c:scaling>
          <c:orientation val="minMax"/>
          <c:min val="0"/>
        </c:scaling>
        <c:axPos val="r"/>
        <c:numFmt formatCode="&quot;€&quot;\ #,##0.00" sourceLinked="1"/>
        <c:tickLblPos val="nextTo"/>
        <c:crossAx val="119933568"/>
        <c:crosses val="max"/>
        <c:crossBetween val="midCat"/>
      </c:valAx>
      <c:valAx>
        <c:axId val="119933568"/>
        <c:scaling>
          <c:orientation val="minMax"/>
        </c:scaling>
        <c:delete val="1"/>
        <c:axPos val="b"/>
        <c:numFmt formatCode="d\-mmm\-yy" sourceLinked="1"/>
        <c:tickLblPos val="none"/>
        <c:crossAx val="119932032"/>
        <c:crosses val="autoZero"/>
        <c:crossBetween val="midCat"/>
      </c:valAx>
    </c:plotArea>
    <c:legend>
      <c:legendPos val="r"/>
      <c:layout/>
    </c:legend>
    <c:plotVisOnly val="1"/>
    <c:dispBlanksAs val="gap"/>
  </c:chart>
  <c:txPr>
    <a:bodyPr/>
    <a:lstStyle/>
    <a:p>
      <a:pPr>
        <a:defRPr sz="1600"/>
      </a:pPr>
      <a:endParaRPr lang="en-US"/>
    </a:p>
  </c:txPr>
  <c:printSettings>
    <c:headerFooter/>
    <c:pageMargins b="1" l="0.75000000000000033" r="0.75000000000000033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/>
      <c:scatterChart>
        <c:scatterStyle val="smoothMarker"/>
        <c:ser>
          <c:idx val="0"/>
          <c:order val="0"/>
          <c:tx>
            <c:strRef>
              <c:f>ZonPaneel_7xAPS500!$B$1</c:f>
              <c:strCache>
                <c:ptCount val="1"/>
                <c:pt idx="0">
                  <c:v>kWh -stand</c:v>
                </c:pt>
              </c:strCache>
            </c:strRef>
          </c:tx>
          <c:marker>
            <c:symbol val="diamond"/>
            <c:size val="6"/>
          </c:marker>
          <c:xVal>
            <c:numRef>
              <c:f>ZonPaneel_7xAPS500!$A$2:$A$2000</c:f>
              <c:numCache>
                <c:formatCode>d\-mmm\-yy</c:formatCode>
                <c:ptCount val="1999"/>
                <c:pt idx="0">
                  <c:v>41884</c:v>
                </c:pt>
                <c:pt idx="1">
                  <c:v>41885</c:v>
                </c:pt>
                <c:pt idx="2">
                  <c:v>41887</c:v>
                </c:pt>
                <c:pt idx="3">
                  <c:v>41890</c:v>
                </c:pt>
                <c:pt idx="4">
                  <c:v>41893</c:v>
                </c:pt>
                <c:pt idx="5">
                  <c:v>41897</c:v>
                </c:pt>
                <c:pt idx="6">
                  <c:v>41904</c:v>
                </c:pt>
                <c:pt idx="7">
                  <c:v>41940</c:v>
                </c:pt>
                <c:pt idx="8">
                  <c:v>41957</c:v>
                </c:pt>
                <c:pt idx="9">
                  <c:v>41978</c:v>
                </c:pt>
                <c:pt idx="10">
                  <c:v>42011</c:v>
                </c:pt>
                <c:pt idx="11">
                  <c:v>42033</c:v>
                </c:pt>
                <c:pt idx="12">
                  <c:v>42058</c:v>
                </c:pt>
              </c:numCache>
            </c:numRef>
          </c:xVal>
          <c:yVal>
            <c:numRef>
              <c:f>ZonPaneel_7xAPS500!$B$2:$B$2000</c:f>
              <c:numCache>
                <c:formatCode>General</c:formatCode>
                <c:ptCount val="1999"/>
                <c:pt idx="0">
                  <c:v>0</c:v>
                </c:pt>
                <c:pt idx="1">
                  <c:v>9.17</c:v>
                </c:pt>
                <c:pt idx="2">
                  <c:v>25.48</c:v>
                </c:pt>
                <c:pt idx="3">
                  <c:v>46.51</c:v>
                </c:pt>
                <c:pt idx="4">
                  <c:v>60.95</c:v>
                </c:pt>
                <c:pt idx="5">
                  <c:v>93.87</c:v>
                </c:pt>
                <c:pt idx="6">
                  <c:v>134.41999999999999</c:v>
                </c:pt>
                <c:pt idx="7">
                  <c:v>261.06</c:v>
                </c:pt>
                <c:pt idx="8">
                  <c:v>295.75</c:v>
                </c:pt>
                <c:pt idx="9">
                  <c:v>322.27</c:v>
                </c:pt>
                <c:pt idx="10">
                  <c:v>349.88</c:v>
                </c:pt>
                <c:pt idx="11">
                  <c:v>375.34</c:v>
                </c:pt>
                <c:pt idx="12">
                  <c:v>439.61</c:v>
                </c:pt>
              </c:numCache>
            </c:numRef>
          </c:yVal>
          <c:smooth val="1"/>
        </c:ser>
        <c:axId val="120102912"/>
        <c:axId val="120104448"/>
      </c:scatterChart>
      <c:scatterChart>
        <c:scatterStyle val="smoothMarker"/>
        <c:ser>
          <c:idx val="1"/>
          <c:order val="1"/>
          <c:tx>
            <c:strRef>
              <c:f>ZonPaneel_7xAPS500!$C$1</c:f>
              <c:strCache>
                <c:ptCount val="1"/>
                <c:pt idx="0">
                  <c:v>Bespaard</c:v>
                </c:pt>
              </c:strCache>
            </c:strRef>
          </c:tx>
          <c:marker>
            <c:symbol val="square"/>
            <c:size val="4"/>
          </c:marker>
          <c:xVal>
            <c:numRef>
              <c:f>ZonPaneel_7xAPS500!$A$2:$A$2000</c:f>
              <c:numCache>
                <c:formatCode>d\-mmm\-yy</c:formatCode>
                <c:ptCount val="1999"/>
                <c:pt idx="0">
                  <c:v>41884</c:v>
                </c:pt>
                <c:pt idx="1">
                  <c:v>41885</c:v>
                </c:pt>
                <c:pt idx="2">
                  <c:v>41887</c:v>
                </c:pt>
                <c:pt idx="3">
                  <c:v>41890</c:v>
                </c:pt>
                <c:pt idx="4">
                  <c:v>41893</c:v>
                </c:pt>
                <c:pt idx="5">
                  <c:v>41897</c:v>
                </c:pt>
                <c:pt idx="6">
                  <c:v>41904</c:v>
                </c:pt>
                <c:pt idx="7">
                  <c:v>41940</c:v>
                </c:pt>
                <c:pt idx="8">
                  <c:v>41957</c:v>
                </c:pt>
                <c:pt idx="9">
                  <c:v>41978</c:v>
                </c:pt>
                <c:pt idx="10">
                  <c:v>42011</c:v>
                </c:pt>
                <c:pt idx="11">
                  <c:v>42033</c:v>
                </c:pt>
                <c:pt idx="12">
                  <c:v>42058</c:v>
                </c:pt>
              </c:numCache>
            </c:numRef>
          </c:xVal>
          <c:yVal>
            <c:numRef>
              <c:f>ZonPaneel_7xAPS500!$C$2:$C$2000</c:f>
              <c:numCache>
                <c:formatCode>"€"\ #,##0.00</c:formatCode>
                <c:ptCount val="1999"/>
                <c:pt idx="0">
                  <c:v>0</c:v>
                </c:pt>
                <c:pt idx="1">
                  <c:v>2.048578</c:v>
                </c:pt>
                <c:pt idx="2">
                  <c:v>5.6922320000000006</c:v>
                </c:pt>
                <c:pt idx="3">
                  <c:v>10.390333999999999</c:v>
                </c:pt>
                <c:pt idx="4">
                  <c:v>13.61623</c:v>
                </c:pt>
                <c:pt idx="5">
                  <c:v>20.970558</c:v>
                </c:pt>
                <c:pt idx="6">
                  <c:v>30.029427999999996</c:v>
                </c:pt>
                <c:pt idx="7">
                  <c:v>58.320803999999995</c:v>
                </c:pt>
                <c:pt idx="8">
                  <c:v>66.070549999999997</c:v>
                </c:pt>
                <c:pt idx="9">
                  <c:v>71.995117999999991</c:v>
                </c:pt>
                <c:pt idx="10">
                  <c:v>78.163191999999995</c:v>
                </c:pt>
                <c:pt idx="11">
                  <c:v>83.898238857142843</c:v>
                </c:pt>
                <c:pt idx="12">
                  <c:v>98.375515428571418</c:v>
                </c:pt>
              </c:numCache>
            </c:numRef>
          </c:yVal>
          <c:smooth val="1"/>
        </c:ser>
        <c:axId val="120115968"/>
        <c:axId val="120105984"/>
      </c:scatterChart>
      <c:valAx>
        <c:axId val="120102912"/>
        <c:scaling>
          <c:orientation val="minMax"/>
        </c:scaling>
        <c:axPos val="b"/>
        <c:majorGridlines/>
        <c:numFmt formatCode="d\-mmm\-yy" sourceLinked="1"/>
        <c:tickLblPos val="nextTo"/>
        <c:txPr>
          <a:bodyPr rot="-1260000"/>
          <a:lstStyle/>
          <a:p>
            <a:pPr>
              <a:defRPr/>
            </a:pPr>
            <a:endParaRPr lang="en-US"/>
          </a:p>
        </c:txPr>
        <c:crossAx val="120104448"/>
        <c:crosses val="autoZero"/>
        <c:crossBetween val="midCat"/>
      </c:valAx>
      <c:valAx>
        <c:axId val="120104448"/>
        <c:scaling>
          <c:orientation val="minMax"/>
          <c:min val="0"/>
        </c:scaling>
        <c:axPos val="l"/>
        <c:majorGridlines/>
        <c:numFmt formatCode="General" sourceLinked="1"/>
        <c:tickLblPos val="nextTo"/>
        <c:crossAx val="120102912"/>
        <c:crosses val="autoZero"/>
        <c:crossBetween val="midCat"/>
      </c:valAx>
      <c:valAx>
        <c:axId val="120105984"/>
        <c:scaling>
          <c:orientation val="minMax"/>
          <c:min val="0"/>
        </c:scaling>
        <c:axPos val="r"/>
        <c:numFmt formatCode="&quot;€&quot;\ #,##0.00" sourceLinked="1"/>
        <c:tickLblPos val="nextTo"/>
        <c:crossAx val="120115968"/>
        <c:crosses val="max"/>
        <c:crossBetween val="midCat"/>
      </c:valAx>
      <c:valAx>
        <c:axId val="120115968"/>
        <c:scaling>
          <c:orientation val="minMax"/>
        </c:scaling>
        <c:delete val="1"/>
        <c:axPos val="b"/>
        <c:numFmt formatCode="d\-mmm\-yy" sourceLinked="1"/>
        <c:tickLblPos val="none"/>
        <c:crossAx val="120105984"/>
        <c:crosses val="autoZero"/>
        <c:crossBetween val="midCat"/>
      </c:valAx>
    </c:plotArea>
    <c:legend>
      <c:legendPos val="r"/>
      <c:layout/>
    </c:legend>
    <c:plotVisOnly val="1"/>
    <c:dispBlanksAs val="gap"/>
  </c:chart>
  <c:txPr>
    <a:bodyPr/>
    <a:lstStyle/>
    <a:p>
      <a:pPr>
        <a:defRPr sz="1600"/>
      </a:pPr>
      <a:endParaRPr lang="en-US"/>
    </a:p>
  </c:txPr>
  <c:printSettings>
    <c:headerFooter/>
    <c:pageMargins b="1" l="0.75000000000000033" r="0.75000000000000033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/>
      <c:scatterChart>
        <c:scatterStyle val="smoothMarker"/>
        <c:ser>
          <c:idx val="0"/>
          <c:order val="0"/>
          <c:tx>
            <c:strRef>
              <c:f>ZonPaneel_3xBenQ!$B$1</c:f>
              <c:strCache>
                <c:ptCount val="1"/>
                <c:pt idx="0">
                  <c:v>kWh -stand</c:v>
                </c:pt>
              </c:strCache>
            </c:strRef>
          </c:tx>
          <c:marker>
            <c:symbol val="diamond"/>
            <c:size val="6"/>
          </c:marker>
          <c:xVal>
            <c:numRef>
              <c:f>ZonPaneel_3xBenQ!$A$2:$A$2000</c:f>
              <c:numCache>
                <c:formatCode>d\-mmm\-yy</c:formatCode>
                <c:ptCount val="1999"/>
                <c:pt idx="0">
                  <c:v>42055</c:v>
                </c:pt>
                <c:pt idx="1">
                  <c:v>42058</c:v>
                </c:pt>
              </c:numCache>
            </c:numRef>
          </c:xVal>
          <c:yVal>
            <c:numRef>
              <c:f>ZonPaneel_3xBenQ!$B$2:$B$2000</c:f>
              <c:numCache>
                <c:formatCode>General</c:formatCode>
                <c:ptCount val="1999"/>
                <c:pt idx="0">
                  <c:v>0</c:v>
                </c:pt>
                <c:pt idx="1">
                  <c:v>2.7</c:v>
                </c:pt>
              </c:numCache>
            </c:numRef>
          </c:yVal>
          <c:smooth val="1"/>
        </c:ser>
        <c:axId val="123678720"/>
        <c:axId val="123680256"/>
      </c:scatterChart>
      <c:scatterChart>
        <c:scatterStyle val="smoothMarker"/>
        <c:ser>
          <c:idx val="1"/>
          <c:order val="1"/>
          <c:tx>
            <c:strRef>
              <c:f>ZonPaneel_3xBenQ!$C$1</c:f>
              <c:strCache>
                <c:ptCount val="1"/>
                <c:pt idx="0">
                  <c:v>Bespaard</c:v>
                </c:pt>
              </c:strCache>
            </c:strRef>
          </c:tx>
          <c:marker>
            <c:symbol val="square"/>
            <c:size val="4"/>
          </c:marker>
          <c:xVal>
            <c:numRef>
              <c:f>ZonPaneel_3xBenQ!$A$2:$A$2000</c:f>
              <c:numCache>
                <c:formatCode>d\-mmm\-yy</c:formatCode>
                <c:ptCount val="1999"/>
                <c:pt idx="0">
                  <c:v>42055</c:v>
                </c:pt>
                <c:pt idx="1">
                  <c:v>42058</c:v>
                </c:pt>
              </c:numCache>
            </c:numRef>
          </c:xVal>
          <c:yVal>
            <c:numRef>
              <c:f>ZonPaneel_3xBenQ!$C$2:$C$2000</c:f>
              <c:numCache>
                <c:formatCode>"€"\ #,##0.00</c:formatCode>
                <c:ptCount val="1999"/>
                <c:pt idx="0">
                  <c:v>0</c:v>
                </c:pt>
                <c:pt idx="1">
                  <c:v>0.60819428571428569</c:v>
                </c:pt>
              </c:numCache>
            </c:numRef>
          </c:yVal>
          <c:smooth val="1"/>
        </c:ser>
        <c:axId val="123687680"/>
        <c:axId val="123681792"/>
      </c:scatterChart>
      <c:valAx>
        <c:axId val="123678720"/>
        <c:scaling>
          <c:orientation val="minMax"/>
        </c:scaling>
        <c:axPos val="b"/>
        <c:majorGridlines/>
        <c:numFmt formatCode="d\-mmm\-yy" sourceLinked="1"/>
        <c:tickLblPos val="nextTo"/>
        <c:txPr>
          <a:bodyPr rot="-1260000"/>
          <a:lstStyle/>
          <a:p>
            <a:pPr>
              <a:defRPr/>
            </a:pPr>
            <a:endParaRPr lang="en-US"/>
          </a:p>
        </c:txPr>
        <c:crossAx val="123680256"/>
        <c:crosses val="autoZero"/>
        <c:crossBetween val="midCat"/>
      </c:valAx>
      <c:valAx>
        <c:axId val="123680256"/>
        <c:scaling>
          <c:orientation val="minMax"/>
          <c:min val="0"/>
        </c:scaling>
        <c:axPos val="l"/>
        <c:majorGridlines/>
        <c:numFmt formatCode="General" sourceLinked="1"/>
        <c:tickLblPos val="nextTo"/>
        <c:crossAx val="123678720"/>
        <c:crosses val="autoZero"/>
        <c:crossBetween val="midCat"/>
      </c:valAx>
      <c:valAx>
        <c:axId val="123681792"/>
        <c:scaling>
          <c:orientation val="minMax"/>
          <c:min val="0"/>
        </c:scaling>
        <c:axPos val="r"/>
        <c:numFmt formatCode="&quot;€&quot;\ #,##0.00" sourceLinked="1"/>
        <c:tickLblPos val="nextTo"/>
        <c:crossAx val="123687680"/>
        <c:crosses val="max"/>
        <c:crossBetween val="midCat"/>
      </c:valAx>
      <c:valAx>
        <c:axId val="123687680"/>
        <c:scaling>
          <c:orientation val="minMax"/>
        </c:scaling>
        <c:delete val="1"/>
        <c:axPos val="b"/>
        <c:numFmt formatCode="d\-mmm\-yy" sourceLinked="1"/>
        <c:tickLblPos val="none"/>
        <c:crossAx val="123681792"/>
        <c:crosses val="autoZero"/>
        <c:crossBetween val="midCat"/>
      </c:valAx>
    </c:plotArea>
    <c:legend>
      <c:legendPos val="r"/>
      <c:layout/>
    </c:legend>
    <c:plotVisOnly val="1"/>
    <c:dispBlanksAs val="gap"/>
  </c:chart>
  <c:txPr>
    <a:bodyPr/>
    <a:lstStyle/>
    <a:p>
      <a:pPr>
        <a:defRPr sz="1600"/>
      </a:pPr>
      <a:endParaRPr lang="en-US"/>
    </a:p>
  </c:txPr>
  <c:printSettings>
    <c:headerFooter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793750</xdr:colOff>
      <xdr:row>8</xdr:row>
      <xdr:rowOff>139700</xdr:rowOff>
    </xdr:from>
    <xdr:to>
      <xdr:col>17</xdr:col>
      <xdr:colOff>508000</xdr:colOff>
      <xdr:row>35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76200</xdr:colOff>
      <xdr:row>36</xdr:row>
      <xdr:rowOff>171450</xdr:rowOff>
    </xdr:from>
    <xdr:to>
      <xdr:col>17</xdr:col>
      <xdr:colOff>581025</xdr:colOff>
      <xdr:row>63</xdr:row>
      <xdr:rowOff>171450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793750</xdr:colOff>
      <xdr:row>8</xdr:row>
      <xdr:rowOff>139700</xdr:rowOff>
    </xdr:from>
    <xdr:to>
      <xdr:col>17</xdr:col>
      <xdr:colOff>508000</xdr:colOff>
      <xdr:row>35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793750</xdr:colOff>
      <xdr:row>8</xdr:row>
      <xdr:rowOff>139700</xdr:rowOff>
    </xdr:from>
    <xdr:to>
      <xdr:col>17</xdr:col>
      <xdr:colOff>508000</xdr:colOff>
      <xdr:row>35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793750</xdr:colOff>
      <xdr:row>8</xdr:row>
      <xdr:rowOff>139700</xdr:rowOff>
    </xdr:from>
    <xdr:to>
      <xdr:col>17</xdr:col>
      <xdr:colOff>508000</xdr:colOff>
      <xdr:row>35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793750</xdr:colOff>
      <xdr:row>8</xdr:row>
      <xdr:rowOff>139700</xdr:rowOff>
    </xdr:from>
    <xdr:to>
      <xdr:col>17</xdr:col>
      <xdr:colOff>508000</xdr:colOff>
      <xdr:row>35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eenchoice.nl/thuis/klant-worden/tarieven/kortingsgarantie-tarie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greenchoice.nl/thuis/klant-worden/tarieven/kortingsgarantie-tarie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reenchoice.nl/thuis/klant-worden/tarieven/kortingsgarantie-tarie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greenchoice.nl/thuis/klant-worden/tarieven/kortingsgarantie-tarie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greenchoice.nl/thuis/klant-worden/tarieven/kortingsgarantie-tarie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>
      <selection activeCell="J5" sqref="J5"/>
    </sheetView>
  </sheetViews>
  <sheetFormatPr defaultColWidth="11.42578125" defaultRowHeight="15"/>
  <cols>
    <col min="3" max="3" width="10.85546875" style="1"/>
    <col min="5" max="5" width="11.42578125" style="14"/>
  </cols>
  <sheetData>
    <row r="1" spans="1:15">
      <c r="A1" t="s">
        <v>0</v>
      </c>
      <c r="B1" t="s">
        <v>1</v>
      </c>
      <c r="C1" s="1" t="s">
        <v>2</v>
      </c>
      <c r="D1" t="s">
        <v>3</v>
      </c>
      <c r="E1" s="14" t="s">
        <v>37</v>
      </c>
      <c r="I1" t="s">
        <v>4</v>
      </c>
      <c r="J1" s="2" t="s">
        <v>5</v>
      </c>
    </row>
    <row r="2" spans="1:15">
      <c r="A2" s="3">
        <v>41342</v>
      </c>
      <c r="B2">
        <v>0</v>
      </c>
      <c r="C2" s="1">
        <v>0</v>
      </c>
      <c r="D2">
        <v>0.22570000000000001</v>
      </c>
      <c r="E2" s="14">
        <v>1</v>
      </c>
      <c r="I2" t="s">
        <v>6</v>
      </c>
      <c r="J2">
        <v>3200</v>
      </c>
      <c r="L2" t="s">
        <v>7</v>
      </c>
      <c r="M2">
        <v>1920</v>
      </c>
      <c r="N2" t="s">
        <v>8</v>
      </c>
    </row>
    <row r="3" spans="1:15">
      <c r="A3" s="3">
        <v>41364</v>
      </c>
      <c r="B3">
        <v>119</v>
      </c>
      <c r="C3" s="1">
        <f>(B3-B2)*D3+C2</f>
        <v>26.8583</v>
      </c>
      <c r="D3">
        <v>0.22570000000000001</v>
      </c>
      <c r="E3" s="14">
        <f>D3/$D$2</f>
        <v>1</v>
      </c>
      <c r="I3" t="s">
        <v>9</v>
      </c>
      <c r="J3">
        <f>0.15*J2</f>
        <v>480</v>
      </c>
    </row>
    <row r="4" spans="1:15">
      <c r="A4" s="3">
        <v>41370</v>
      </c>
      <c r="B4">
        <v>150</v>
      </c>
      <c r="C4" s="1">
        <f>(B4-B3)*D4+C3</f>
        <v>33.855000000000004</v>
      </c>
      <c r="D4">
        <v>0.22570000000000001</v>
      </c>
      <c r="E4" s="14">
        <f t="shared" ref="E4:E67" si="0">D4/$D$2</f>
        <v>1</v>
      </c>
      <c r="I4" t="s">
        <v>10</v>
      </c>
      <c r="J4">
        <v>200</v>
      </c>
    </row>
    <row r="5" spans="1:15">
      <c r="A5" s="3">
        <v>41375</v>
      </c>
      <c r="B5">
        <v>176</v>
      </c>
      <c r="C5" s="1">
        <f>(B5-B4)*D5+C4</f>
        <v>39.723200000000006</v>
      </c>
      <c r="D5">
        <v>0.22570000000000001</v>
      </c>
      <c r="E5" s="14">
        <f t="shared" si="0"/>
        <v>1</v>
      </c>
      <c r="I5" t="s">
        <v>11</v>
      </c>
      <c r="J5">
        <f>J2-J3+J4</f>
        <v>2920</v>
      </c>
      <c r="K5" s="4">
        <f>J5/M2</f>
        <v>1.5208333333333333</v>
      </c>
      <c r="L5" s="5" t="s">
        <v>12</v>
      </c>
    </row>
    <row r="6" spans="1:15">
      <c r="A6" s="3">
        <v>41399</v>
      </c>
      <c r="B6">
        <v>361</v>
      </c>
      <c r="C6" s="1">
        <f t="shared" ref="C6:C71" si="1">(B6-B5)*D6+C5</f>
        <v>81.477699999999999</v>
      </c>
      <c r="D6">
        <v>0.22570000000000001</v>
      </c>
      <c r="E6" s="14">
        <f t="shared" si="0"/>
        <v>1</v>
      </c>
    </row>
    <row r="7" spans="1:15">
      <c r="A7" s="3">
        <v>41402</v>
      </c>
      <c r="B7">
        <v>393</v>
      </c>
      <c r="C7" s="1">
        <f t="shared" si="1"/>
        <v>88.700099999999992</v>
      </c>
      <c r="D7">
        <v>0.22570000000000001</v>
      </c>
      <c r="E7" s="14">
        <f t="shared" si="0"/>
        <v>1</v>
      </c>
      <c r="J7" s="6">
        <f>MAX(C:C)/J5</f>
        <v>0.27309486790606652</v>
      </c>
      <c r="K7" t="s">
        <v>13</v>
      </c>
      <c r="M7" t="s">
        <v>14</v>
      </c>
      <c r="N7" s="7">
        <f>1/J7*(MAX(A:A)-MIN(A:A))+MIN(A:A)</f>
        <v>43963.79954346954</v>
      </c>
    </row>
    <row r="8" spans="1:15">
      <c r="A8" s="3">
        <v>41405</v>
      </c>
      <c r="B8">
        <v>415</v>
      </c>
      <c r="C8" s="1">
        <f t="shared" si="1"/>
        <v>93.665499999999994</v>
      </c>
      <c r="D8">
        <v>0.22570000000000001</v>
      </c>
      <c r="E8" s="14">
        <f t="shared" si="0"/>
        <v>1</v>
      </c>
      <c r="M8" t="s">
        <v>15</v>
      </c>
      <c r="N8" s="8">
        <f>(N7-A2)/365</f>
        <v>7.1830124478617545</v>
      </c>
      <c r="O8" s="9" t="s">
        <v>16</v>
      </c>
    </row>
    <row r="9" spans="1:15">
      <c r="A9" s="3">
        <v>41411</v>
      </c>
      <c r="B9">
        <v>440</v>
      </c>
      <c r="C9" s="1">
        <f t="shared" si="1"/>
        <v>99.307999999999993</v>
      </c>
      <c r="D9">
        <v>0.22570000000000001</v>
      </c>
      <c r="E9" s="14">
        <f t="shared" si="0"/>
        <v>1</v>
      </c>
    </row>
    <row r="10" spans="1:15">
      <c r="A10" s="3">
        <v>41420</v>
      </c>
      <c r="B10">
        <v>486</v>
      </c>
      <c r="C10" s="1">
        <f t="shared" si="1"/>
        <v>109.69019999999999</v>
      </c>
      <c r="D10">
        <v>0.22570000000000001</v>
      </c>
      <c r="E10" s="14">
        <f t="shared" si="0"/>
        <v>1</v>
      </c>
    </row>
    <row r="11" spans="1:15">
      <c r="A11" s="3">
        <v>41430</v>
      </c>
      <c r="B11">
        <v>569</v>
      </c>
      <c r="C11" s="1">
        <f t="shared" si="1"/>
        <v>128.42329999999998</v>
      </c>
      <c r="D11">
        <v>0.22570000000000001</v>
      </c>
      <c r="E11" s="14">
        <f t="shared" si="0"/>
        <v>1</v>
      </c>
    </row>
    <row r="12" spans="1:15">
      <c r="A12" s="3">
        <v>41468</v>
      </c>
      <c r="B12">
        <v>850</v>
      </c>
      <c r="C12" s="1">
        <f t="shared" si="1"/>
        <v>191.47969999999998</v>
      </c>
      <c r="D12">
        <v>0.22439999999999999</v>
      </c>
      <c r="E12" s="14">
        <f t="shared" si="0"/>
        <v>0.9942401417811253</v>
      </c>
    </row>
    <row r="13" spans="1:15">
      <c r="A13" s="3">
        <v>41480</v>
      </c>
      <c r="B13">
        <v>964</v>
      </c>
      <c r="C13" s="1">
        <f t="shared" si="1"/>
        <v>217.06129999999999</v>
      </c>
      <c r="D13">
        <v>0.22439999999999999</v>
      </c>
      <c r="E13" s="14">
        <f t="shared" si="0"/>
        <v>0.9942401417811253</v>
      </c>
    </row>
    <row r="14" spans="1:15">
      <c r="A14" s="3">
        <v>41494</v>
      </c>
      <c r="B14">
        <v>1073</v>
      </c>
      <c r="C14" s="1">
        <f t="shared" si="1"/>
        <v>241.52089999999998</v>
      </c>
      <c r="D14">
        <v>0.22439999999999999</v>
      </c>
      <c r="E14" s="14">
        <f t="shared" si="0"/>
        <v>0.9942401417811253</v>
      </c>
    </row>
    <row r="15" spans="1:15">
      <c r="A15" s="3">
        <v>41514</v>
      </c>
      <c r="B15">
        <v>1214</v>
      </c>
      <c r="C15" s="1">
        <f t="shared" si="1"/>
        <v>273.16129999999998</v>
      </c>
      <c r="D15">
        <v>0.22439999999999999</v>
      </c>
      <c r="E15" s="14">
        <f t="shared" si="0"/>
        <v>0.9942401417811253</v>
      </c>
    </row>
    <row r="16" spans="1:15">
      <c r="A16" s="3">
        <v>41526</v>
      </c>
      <c r="B16">
        <v>1294</v>
      </c>
      <c r="C16" s="1">
        <f t="shared" si="1"/>
        <v>291.11329999999998</v>
      </c>
      <c r="D16">
        <v>0.22439999999999999</v>
      </c>
      <c r="E16" s="14">
        <f t="shared" si="0"/>
        <v>0.9942401417811253</v>
      </c>
    </row>
    <row r="17" spans="1:5">
      <c r="A17" s="3">
        <v>41537</v>
      </c>
      <c r="B17">
        <v>1347</v>
      </c>
      <c r="C17" s="1">
        <f t="shared" si="1"/>
        <v>303.00649999999996</v>
      </c>
      <c r="D17">
        <v>0.22439999999999999</v>
      </c>
      <c r="E17" s="14">
        <f t="shared" si="0"/>
        <v>0.9942401417811253</v>
      </c>
    </row>
    <row r="18" spans="1:5">
      <c r="A18" s="3">
        <v>41547</v>
      </c>
      <c r="B18">
        <v>1411</v>
      </c>
      <c r="C18" s="1">
        <f t="shared" si="1"/>
        <v>317.36809999999997</v>
      </c>
      <c r="D18">
        <v>0.22439999999999999</v>
      </c>
      <c r="E18" s="14">
        <f t="shared" si="0"/>
        <v>0.9942401417811253</v>
      </c>
    </row>
    <row r="19" spans="1:5">
      <c r="A19" s="3">
        <v>41554</v>
      </c>
      <c r="B19">
        <v>1454</v>
      </c>
      <c r="C19" s="1">
        <f t="shared" si="1"/>
        <v>327.01729999999998</v>
      </c>
      <c r="D19">
        <v>0.22439999999999999</v>
      </c>
      <c r="E19" s="14">
        <f t="shared" si="0"/>
        <v>0.9942401417811253</v>
      </c>
    </row>
    <row r="20" spans="1:5">
      <c r="A20" s="3">
        <v>41578</v>
      </c>
      <c r="B20">
        <v>1510</v>
      </c>
      <c r="C20" s="1">
        <f t="shared" si="1"/>
        <v>339.58369999999996</v>
      </c>
      <c r="D20">
        <v>0.22439999999999999</v>
      </c>
      <c r="E20" s="14">
        <f t="shared" si="0"/>
        <v>0.9942401417811253</v>
      </c>
    </row>
    <row r="21" spans="1:5">
      <c r="A21" s="3">
        <v>41613</v>
      </c>
      <c r="B21">
        <v>1550</v>
      </c>
      <c r="C21" s="1">
        <f t="shared" si="1"/>
        <v>348.55969999999996</v>
      </c>
      <c r="D21">
        <v>0.22439999999999999</v>
      </c>
      <c r="E21" s="14">
        <f t="shared" si="0"/>
        <v>0.9942401417811253</v>
      </c>
    </row>
    <row r="22" spans="1:5">
      <c r="A22" s="3">
        <v>41620</v>
      </c>
      <c r="B22">
        <v>1557</v>
      </c>
      <c r="C22" s="1">
        <f t="shared" si="1"/>
        <v>350.13049999999998</v>
      </c>
      <c r="D22">
        <v>0.22439999999999999</v>
      </c>
      <c r="E22" s="14">
        <f t="shared" si="0"/>
        <v>0.9942401417811253</v>
      </c>
    </row>
    <row r="23" spans="1:5">
      <c r="A23" s="3">
        <v>41621</v>
      </c>
      <c r="B23">
        <v>1561</v>
      </c>
      <c r="C23" s="1">
        <f t="shared" si="1"/>
        <v>351.02809999999999</v>
      </c>
      <c r="D23">
        <v>0.22439999999999999</v>
      </c>
      <c r="E23" s="14">
        <f t="shared" si="0"/>
        <v>0.9942401417811253</v>
      </c>
    </row>
    <row r="24" spans="1:5">
      <c r="A24" s="3">
        <v>41648</v>
      </c>
      <c r="B24">
        <v>1597</v>
      </c>
      <c r="C24" s="1">
        <f t="shared" si="1"/>
        <v>359.20729999999998</v>
      </c>
      <c r="D24">
        <v>0.22720000000000001</v>
      </c>
      <c r="E24" s="14">
        <f t="shared" si="0"/>
        <v>1.0066459902525475</v>
      </c>
    </row>
    <row r="25" spans="1:5">
      <c r="A25" s="3">
        <v>41649</v>
      </c>
      <c r="B25">
        <v>1601</v>
      </c>
      <c r="C25" s="1">
        <f t="shared" si="1"/>
        <v>360.11609999999996</v>
      </c>
      <c r="D25">
        <v>0.22720000000000001</v>
      </c>
      <c r="E25" s="14">
        <f t="shared" si="0"/>
        <v>1.0066459902525475</v>
      </c>
    </row>
    <row r="26" spans="1:5">
      <c r="A26" s="3">
        <v>41659</v>
      </c>
      <c r="B26">
        <v>1615</v>
      </c>
      <c r="C26" s="1">
        <f t="shared" si="1"/>
        <v>363.29689999999994</v>
      </c>
      <c r="D26">
        <v>0.22720000000000001</v>
      </c>
      <c r="E26" s="14">
        <f t="shared" si="0"/>
        <v>1.0066459902525475</v>
      </c>
    </row>
    <row r="27" spans="1:5">
      <c r="A27" s="3">
        <v>41667</v>
      </c>
      <c r="B27">
        <v>1626</v>
      </c>
      <c r="C27" s="1">
        <f t="shared" si="1"/>
        <v>365.79609999999991</v>
      </c>
      <c r="D27">
        <v>0.22720000000000001</v>
      </c>
      <c r="E27" s="14">
        <f t="shared" si="0"/>
        <v>1.0066459902525475</v>
      </c>
    </row>
    <row r="28" spans="1:5">
      <c r="A28" s="3">
        <v>41671</v>
      </c>
      <c r="B28">
        <v>1639</v>
      </c>
      <c r="C28" s="1">
        <f t="shared" si="1"/>
        <v>368.7496999999999</v>
      </c>
      <c r="D28">
        <v>0.22720000000000001</v>
      </c>
      <c r="E28" s="14">
        <f t="shared" si="0"/>
        <v>1.0066459902525475</v>
      </c>
    </row>
    <row r="29" spans="1:5">
      <c r="A29" s="3">
        <v>41673</v>
      </c>
      <c r="B29">
        <v>1651</v>
      </c>
      <c r="C29" s="1">
        <f t="shared" si="1"/>
        <v>371.47609999999992</v>
      </c>
      <c r="D29">
        <v>0.22720000000000001</v>
      </c>
      <c r="E29" s="14">
        <f t="shared" si="0"/>
        <v>1.0066459902525475</v>
      </c>
    </row>
    <row r="30" spans="1:5">
      <c r="A30" s="3">
        <v>41681</v>
      </c>
      <c r="B30">
        <v>1669</v>
      </c>
      <c r="C30" s="1">
        <f t="shared" si="1"/>
        <v>375.56569999999994</v>
      </c>
      <c r="D30">
        <v>0.22720000000000001</v>
      </c>
      <c r="E30" s="14">
        <f t="shared" si="0"/>
        <v>1.0066459902525475</v>
      </c>
    </row>
    <row r="31" spans="1:5">
      <c r="A31" s="3">
        <v>41687</v>
      </c>
      <c r="B31">
        <v>1687</v>
      </c>
      <c r="C31" s="1">
        <f t="shared" si="1"/>
        <v>379.65529999999995</v>
      </c>
      <c r="D31">
        <v>0.22720000000000001</v>
      </c>
      <c r="E31" s="14">
        <f t="shared" si="0"/>
        <v>1.0066459902525475</v>
      </c>
    </row>
    <row r="32" spans="1:5">
      <c r="A32" s="3">
        <v>41693</v>
      </c>
      <c r="B32">
        <v>1702</v>
      </c>
      <c r="C32" s="1">
        <f t="shared" si="1"/>
        <v>383.06329999999997</v>
      </c>
      <c r="D32">
        <v>0.22720000000000001</v>
      </c>
      <c r="E32" s="14">
        <f t="shared" si="0"/>
        <v>1.0066459902525475</v>
      </c>
    </row>
    <row r="33" spans="1:13">
      <c r="A33" s="3">
        <v>41695</v>
      </c>
      <c r="B33">
        <v>1719</v>
      </c>
      <c r="C33" s="1">
        <f t="shared" si="1"/>
        <v>386.92569999999995</v>
      </c>
      <c r="D33">
        <v>0.22720000000000001</v>
      </c>
      <c r="E33" s="14">
        <f t="shared" si="0"/>
        <v>1.0066459902525475</v>
      </c>
    </row>
    <row r="34" spans="1:13">
      <c r="A34" s="3">
        <v>41699</v>
      </c>
      <c r="B34">
        <v>1737</v>
      </c>
      <c r="C34" s="1">
        <f t="shared" si="1"/>
        <v>391.01529999999997</v>
      </c>
      <c r="D34">
        <v>0.22720000000000001</v>
      </c>
      <c r="E34" s="14">
        <f t="shared" si="0"/>
        <v>1.0066459902525475</v>
      </c>
    </row>
    <row r="35" spans="1:13">
      <c r="A35" s="3">
        <v>41700</v>
      </c>
      <c r="B35">
        <v>1745</v>
      </c>
      <c r="C35" s="1">
        <f t="shared" si="1"/>
        <v>392.8329</v>
      </c>
      <c r="D35">
        <v>0.22720000000000001</v>
      </c>
      <c r="E35" s="14">
        <f t="shared" si="0"/>
        <v>1.0066459902525475</v>
      </c>
    </row>
    <row r="36" spans="1:13">
      <c r="A36" s="3">
        <v>41703</v>
      </c>
      <c r="B36">
        <v>1763</v>
      </c>
      <c r="C36" s="1">
        <f t="shared" si="1"/>
        <v>396.92250000000001</v>
      </c>
      <c r="D36">
        <v>0.22720000000000001</v>
      </c>
      <c r="E36" s="14">
        <f t="shared" si="0"/>
        <v>1.0066459902525475</v>
      </c>
    </row>
    <row r="37" spans="1:13">
      <c r="A37" s="3">
        <v>41705</v>
      </c>
      <c r="B37">
        <v>1773</v>
      </c>
      <c r="C37" s="1">
        <f t="shared" si="1"/>
        <v>399.19450000000001</v>
      </c>
      <c r="D37">
        <v>0.22720000000000001</v>
      </c>
      <c r="E37" s="14">
        <f t="shared" si="0"/>
        <v>1.0066459902525475</v>
      </c>
    </row>
    <row r="38" spans="1:13">
      <c r="A38" s="3">
        <v>41710</v>
      </c>
      <c r="B38">
        <v>1828</v>
      </c>
      <c r="C38" s="1">
        <f t="shared" si="1"/>
        <v>411.69049999999999</v>
      </c>
      <c r="D38">
        <v>0.22720000000000001</v>
      </c>
      <c r="E38" s="14">
        <f t="shared" si="0"/>
        <v>1.0066459902525475</v>
      </c>
    </row>
    <row r="39" spans="1:13">
      <c r="A39" s="3">
        <v>41718</v>
      </c>
      <c r="B39">
        <v>1867</v>
      </c>
      <c r="C39" s="1">
        <f t="shared" si="1"/>
        <v>420.55129999999997</v>
      </c>
      <c r="D39">
        <v>0.22720000000000001</v>
      </c>
      <c r="E39" s="14">
        <f t="shared" si="0"/>
        <v>1.0066459902525475</v>
      </c>
    </row>
    <row r="40" spans="1:13">
      <c r="A40" s="3">
        <v>41723</v>
      </c>
      <c r="B40">
        <v>1895</v>
      </c>
      <c r="C40" s="1">
        <f t="shared" si="1"/>
        <v>426.91289999999998</v>
      </c>
      <c r="D40">
        <v>0.22720000000000001</v>
      </c>
      <c r="E40" s="14">
        <f t="shared" si="0"/>
        <v>1.0066459902525475</v>
      </c>
    </row>
    <row r="41" spans="1:13">
      <c r="A41" s="3">
        <v>41725</v>
      </c>
      <c r="B41">
        <v>1911</v>
      </c>
      <c r="C41" s="1">
        <f t="shared" si="1"/>
        <v>430.54809999999998</v>
      </c>
      <c r="D41">
        <v>0.22720000000000001</v>
      </c>
      <c r="E41" s="14">
        <f t="shared" si="0"/>
        <v>1.0066459902525475</v>
      </c>
    </row>
    <row r="42" spans="1:13">
      <c r="A42" s="3">
        <v>41732</v>
      </c>
      <c r="B42">
        <v>1973</v>
      </c>
      <c r="C42" s="1">
        <f t="shared" si="1"/>
        <v>444.6345</v>
      </c>
      <c r="D42">
        <v>0.22720000000000001</v>
      </c>
      <c r="E42" s="14">
        <f t="shared" si="0"/>
        <v>1.0066459902525475</v>
      </c>
      <c r="G42" s="5"/>
      <c r="M42" s="5"/>
    </row>
    <row r="43" spans="1:13">
      <c r="A43" s="3">
        <v>41738</v>
      </c>
      <c r="B43">
        <v>2010</v>
      </c>
      <c r="C43" s="1">
        <f t="shared" si="1"/>
        <v>453.04090000000002</v>
      </c>
      <c r="D43">
        <v>0.22720000000000001</v>
      </c>
      <c r="E43" s="14">
        <f t="shared" si="0"/>
        <v>1.0066459902525475</v>
      </c>
    </row>
    <row r="44" spans="1:13">
      <c r="A44" s="3">
        <v>41748</v>
      </c>
      <c r="B44">
        <v>2083</v>
      </c>
      <c r="C44" s="1">
        <f t="shared" si="1"/>
        <v>469.62650000000002</v>
      </c>
      <c r="D44">
        <v>0.22720000000000001</v>
      </c>
      <c r="E44" s="14">
        <f t="shared" si="0"/>
        <v>1.0066459902525475</v>
      </c>
    </row>
    <row r="45" spans="1:13">
      <c r="A45" s="3">
        <v>41750</v>
      </c>
      <c r="B45">
        <v>2096</v>
      </c>
      <c r="C45" s="1">
        <f t="shared" si="1"/>
        <v>472.58010000000002</v>
      </c>
      <c r="D45">
        <v>0.22720000000000001</v>
      </c>
      <c r="E45" s="14">
        <f t="shared" si="0"/>
        <v>1.0066459902525475</v>
      </c>
    </row>
    <row r="46" spans="1:13">
      <c r="A46" s="3">
        <v>41760</v>
      </c>
      <c r="B46">
        <v>2169</v>
      </c>
      <c r="C46" s="1">
        <f t="shared" si="1"/>
        <v>489.16570000000002</v>
      </c>
      <c r="D46">
        <v>0.22720000000000001</v>
      </c>
      <c r="E46" s="14">
        <f t="shared" si="0"/>
        <v>1.0066459902525475</v>
      </c>
    </row>
    <row r="47" spans="1:13">
      <c r="A47" s="3">
        <v>41767</v>
      </c>
      <c r="B47">
        <v>2217</v>
      </c>
      <c r="C47" s="1">
        <f t="shared" si="1"/>
        <v>500.07130000000001</v>
      </c>
      <c r="D47">
        <v>0.22720000000000001</v>
      </c>
      <c r="E47" s="14">
        <f t="shared" si="0"/>
        <v>1.0066459902525475</v>
      </c>
    </row>
    <row r="48" spans="1:13">
      <c r="A48" s="3">
        <v>41773</v>
      </c>
      <c r="B48">
        <v>2237</v>
      </c>
      <c r="C48" s="1">
        <f t="shared" si="1"/>
        <v>504.61529999999999</v>
      </c>
      <c r="D48">
        <v>0.22720000000000001</v>
      </c>
      <c r="E48" s="14">
        <f t="shared" si="0"/>
        <v>1.0066459902525475</v>
      </c>
    </row>
    <row r="49" spans="1:5">
      <c r="A49" s="3">
        <v>41777</v>
      </c>
      <c r="B49">
        <v>2287</v>
      </c>
      <c r="C49" s="1">
        <f t="shared" si="1"/>
        <v>515.97529999999995</v>
      </c>
      <c r="D49">
        <v>0.22720000000000001</v>
      </c>
      <c r="E49" s="14">
        <f t="shared" si="0"/>
        <v>1.0066459902525475</v>
      </c>
    </row>
    <row r="50" spans="1:5">
      <c r="A50" s="3">
        <v>41782</v>
      </c>
      <c r="B50">
        <v>2326</v>
      </c>
      <c r="C50" s="1">
        <f t="shared" si="1"/>
        <v>524.83609999999999</v>
      </c>
      <c r="D50">
        <v>0.22720000000000001</v>
      </c>
      <c r="E50" s="14">
        <f t="shared" si="0"/>
        <v>1.0066459902525475</v>
      </c>
    </row>
    <row r="51" spans="1:5">
      <c r="A51" s="3">
        <v>41799</v>
      </c>
      <c r="B51">
        <v>2452</v>
      </c>
      <c r="C51" s="1">
        <f t="shared" si="1"/>
        <v>553.4633</v>
      </c>
      <c r="D51">
        <v>0.22720000000000001</v>
      </c>
      <c r="E51" s="14">
        <f t="shared" si="0"/>
        <v>1.0066459902525475</v>
      </c>
    </row>
    <row r="52" spans="1:5">
      <c r="A52" s="3">
        <v>41808</v>
      </c>
      <c r="B52">
        <v>2527</v>
      </c>
      <c r="C52" s="1">
        <f t="shared" si="1"/>
        <v>570.50329999999997</v>
      </c>
      <c r="D52">
        <v>0.22720000000000001</v>
      </c>
      <c r="E52" s="14">
        <f t="shared" si="0"/>
        <v>1.0066459902525475</v>
      </c>
    </row>
    <row r="53" spans="1:5">
      <c r="A53" s="3">
        <v>41815</v>
      </c>
      <c r="B53">
        <v>2585</v>
      </c>
      <c r="C53" s="1">
        <f t="shared" si="1"/>
        <v>583.68089999999995</v>
      </c>
      <c r="D53">
        <v>0.22720000000000001</v>
      </c>
      <c r="E53" s="14">
        <f t="shared" si="0"/>
        <v>1.0066459902525475</v>
      </c>
    </row>
    <row r="54" spans="1:5">
      <c r="A54" s="3">
        <v>41830</v>
      </c>
      <c r="B54">
        <v>2688</v>
      </c>
      <c r="C54" s="1">
        <f t="shared" si="1"/>
        <v>606.69110000000001</v>
      </c>
      <c r="D54">
        <v>0.22339999999999999</v>
      </c>
      <c r="E54" s="14">
        <f t="shared" si="0"/>
        <v>0.98980948161276017</v>
      </c>
    </row>
    <row r="55" spans="1:5">
      <c r="A55" s="3">
        <v>41842</v>
      </c>
      <c r="B55">
        <v>2779</v>
      </c>
      <c r="C55" s="1">
        <f t="shared" si="1"/>
        <v>627.02049999999997</v>
      </c>
      <c r="D55">
        <v>0.22339999999999999</v>
      </c>
      <c r="E55" s="14">
        <f t="shared" si="0"/>
        <v>0.98980948161276017</v>
      </c>
    </row>
    <row r="56" spans="1:5">
      <c r="A56" s="3">
        <v>41846</v>
      </c>
      <c r="B56">
        <v>2810</v>
      </c>
      <c r="C56" s="1">
        <f t="shared" si="1"/>
        <v>633.94589999999994</v>
      </c>
      <c r="D56">
        <v>0.22339999999999999</v>
      </c>
      <c r="E56" s="14">
        <f t="shared" si="0"/>
        <v>0.98980948161276017</v>
      </c>
    </row>
    <row r="57" spans="1:5">
      <c r="A57" s="3">
        <v>41849</v>
      </c>
      <c r="B57">
        <v>2835</v>
      </c>
      <c r="C57" s="1">
        <f t="shared" si="1"/>
        <v>639.53089999999997</v>
      </c>
      <c r="D57">
        <v>0.22339999999999999</v>
      </c>
      <c r="E57" s="14">
        <f t="shared" si="0"/>
        <v>0.98980948161276017</v>
      </c>
    </row>
    <row r="58" spans="1:5">
      <c r="A58" s="3">
        <v>41854</v>
      </c>
      <c r="B58">
        <v>2866</v>
      </c>
      <c r="C58" s="1">
        <f t="shared" si="1"/>
        <v>646.45629999999994</v>
      </c>
      <c r="D58">
        <v>0.22339999999999999</v>
      </c>
      <c r="E58" s="14">
        <f t="shared" si="0"/>
        <v>0.98980948161276017</v>
      </c>
    </row>
    <row r="59" spans="1:5">
      <c r="A59" s="3">
        <v>41882</v>
      </c>
      <c r="B59">
        <v>3055</v>
      </c>
      <c r="C59" s="1">
        <f t="shared" si="1"/>
        <v>688.67889999999989</v>
      </c>
      <c r="D59">
        <v>0.22339999999999999</v>
      </c>
      <c r="E59" s="14">
        <f t="shared" si="0"/>
        <v>0.98980948161276017</v>
      </c>
    </row>
    <row r="60" spans="1:5">
      <c r="A60" s="3">
        <v>41885</v>
      </c>
      <c r="B60">
        <v>3086</v>
      </c>
      <c r="C60" s="1">
        <f t="shared" si="1"/>
        <v>695.60429999999985</v>
      </c>
      <c r="D60">
        <v>0.22339999999999999</v>
      </c>
      <c r="E60" s="14">
        <f t="shared" si="0"/>
        <v>0.98980948161276017</v>
      </c>
    </row>
    <row r="61" spans="1:5">
      <c r="A61" s="3">
        <v>41887</v>
      </c>
      <c r="B61">
        <v>3100</v>
      </c>
      <c r="C61" s="1">
        <f t="shared" si="1"/>
        <v>698.73189999999988</v>
      </c>
      <c r="D61">
        <v>0.22339999999999999</v>
      </c>
      <c r="E61" s="14">
        <f t="shared" si="0"/>
        <v>0.98980948161276017</v>
      </c>
    </row>
    <row r="62" spans="1:5">
      <c r="A62" s="3">
        <v>41893</v>
      </c>
      <c r="B62">
        <v>3128</v>
      </c>
      <c r="C62" s="1">
        <f t="shared" si="1"/>
        <v>704.98709999999983</v>
      </c>
      <c r="D62">
        <v>0.22339999999999999</v>
      </c>
      <c r="E62" s="14">
        <f t="shared" si="0"/>
        <v>0.98980948161276017</v>
      </c>
    </row>
    <row r="63" spans="1:5">
      <c r="A63" s="3">
        <v>41896</v>
      </c>
      <c r="B63">
        <v>3155</v>
      </c>
      <c r="C63" s="1">
        <f t="shared" si="1"/>
        <v>711.0188999999998</v>
      </c>
      <c r="D63">
        <v>0.22339999999999999</v>
      </c>
      <c r="E63" s="14">
        <f t="shared" si="0"/>
        <v>0.98980948161276017</v>
      </c>
    </row>
    <row r="64" spans="1:5">
      <c r="A64" s="3">
        <v>41897</v>
      </c>
      <c r="B64">
        <v>3165</v>
      </c>
      <c r="C64" s="1">
        <f t="shared" si="1"/>
        <v>713.25289999999984</v>
      </c>
      <c r="D64">
        <v>0.22339999999999999</v>
      </c>
      <c r="E64" s="14">
        <f t="shared" si="0"/>
        <v>0.98980948161276017</v>
      </c>
    </row>
    <row r="65" spans="1:5">
      <c r="A65" s="3">
        <v>41901</v>
      </c>
      <c r="B65">
        <v>3191</v>
      </c>
      <c r="C65" s="1">
        <f t="shared" si="1"/>
        <v>719.06129999999985</v>
      </c>
      <c r="D65">
        <v>0.22339999999999999</v>
      </c>
      <c r="E65" s="14">
        <f t="shared" si="0"/>
        <v>0.98980948161276017</v>
      </c>
    </row>
    <row r="66" spans="1:5">
      <c r="A66" s="3">
        <v>41904</v>
      </c>
      <c r="B66">
        <v>3208</v>
      </c>
      <c r="C66" s="1">
        <f t="shared" si="1"/>
        <v>722.8590999999999</v>
      </c>
      <c r="D66">
        <v>0.22339999999999999</v>
      </c>
      <c r="E66" s="14">
        <f t="shared" si="0"/>
        <v>0.98980948161276017</v>
      </c>
    </row>
    <row r="67" spans="1:5">
      <c r="A67" s="3">
        <v>41957</v>
      </c>
      <c r="B67">
        <v>3385</v>
      </c>
      <c r="C67" s="1">
        <f t="shared" si="1"/>
        <v>762.40089999999987</v>
      </c>
      <c r="D67">
        <v>0.22339999999999999</v>
      </c>
      <c r="E67" s="14">
        <f t="shared" si="0"/>
        <v>0.98980948161276017</v>
      </c>
    </row>
    <row r="68" spans="1:5">
      <c r="A68" s="3">
        <v>41978</v>
      </c>
      <c r="B68">
        <v>3411</v>
      </c>
      <c r="C68" s="1">
        <f t="shared" si="1"/>
        <v>768.20929999999987</v>
      </c>
      <c r="D68">
        <v>0.22339999999999999</v>
      </c>
      <c r="E68" s="14">
        <f t="shared" ref="E68:E71" si="2">D68/$D$2</f>
        <v>0.98980948161276017</v>
      </c>
    </row>
    <row r="69" spans="1:5">
      <c r="A69" s="3">
        <v>42011</v>
      </c>
      <c r="B69">
        <v>3441</v>
      </c>
      <c r="C69" s="1">
        <f t="shared" si="1"/>
        <v>774.91129999999987</v>
      </c>
      <c r="D69">
        <v>0.22339999999999999</v>
      </c>
      <c r="E69" s="14">
        <f t="shared" si="2"/>
        <v>0.98980948161276017</v>
      </c>
    </row>
    <row r="70" spans="1:5">
      <c r="A70" s="3">
        <v>42033</v>
      </c>
      <c r="B70">
        <v>3462</v>
      </c>
      <c r="C70" s="1">
        <f t="shared" si="1"/>
        <v>779.6416999999999</v>
      </c>
      <c r="D70">
        <f>ZonPaneel_Steca1800!D17</f>
        <v>0.22525714285714285</v>
      </c>
      <c r="E70" s="14">
        <f t="shared" si="2"/>
        <v>0.99803785049686677</v>
      </c>
    </row>
    <row r="71" spans="1:5">
      <c r="A71" s="3">
        <v>42058</v>
      </c>
      <c r="B71">
        <v>3541</v>
      </c>
      <c r="C71" s="1">
        <f t="shared" si="1"/>
        <v>797.43701428571421</v>
      </c>
      <c r="D71">
        <f>ZonPaneel_Steca1800!D18</f>
        <v>0.22525714285714285</v>
      </c>
      <c r="E71" s="14">
        <f t="shared" si="2"/>
        <v>0.99803785049686677</v>
      </c>
    </row>
  </sheetData>
  <hyperlinks>
    <hyperlink ref="J1" r:id="rId1"/>
  </hyperlinks>
  <pageMargins left="0.75" right="0.75" top="1" bottom="1" header="0.5" footer="0.5"/>
  <pageSetup paperSize="9" orientation="portrait" horizontalDpi="4294967292" verticalDpi="4294967292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workbookViewId="0">
      <selection activeCell="C17" sqref="C17"/>
    </sheetView>
  </sheetViews>
  <sheetFormatPr defaultColWidth="11.42578125" defaultRowHeight="15"/>
  <cols>
    <col min="3" max="3" width="10.85546875" style="1"/>
  </cols>
  <sheetData>
    <row r="1" spans="1:15">
      <c r="A1" t="s">
        <v>0</v>
      </c>
      <c r="B1" t="s">
        <v>1</v>
      </c>
      <c r="C1" s="1" t="s">
        <v>2</v>
      </c>
      <c r="D1" t="s">
        <v>3</v>
      </c>
      <c r="I1" t="s">
        <v>4</v>
      </c>
      <c r="J1" s="2" t="s">
        <v>5</v>
      </c>
    </row>
    <row r="2" spans="1:15">
      <c r="A2" s="3">
        <v>41851</v>
      </c>
      <c r="B2">
        <v>0</v>
      </c>
      <c r="C2" s="1">
        <v>0</v>
      </c>
      <c r="I2" t="s">
        <v>6</v>
      </c>
      <c r="J2">
        <f>3950*2/10</f>
        <v>790</v>
      </c>
      <c r="L2" t="s">
        <v>7</v>
      </c>
      <c r="M2">
        <f>2*255</f>
        <v>510</v>
      </c>
      <c r="N2" t="s">
        <v>8</v>
      </c>
    </row>
    <row r="3" spans="1:15">
      <c r="A3" s="3">
        <v>41854</v>
      </c>
      <c r="B3">
        <v>3.3</v>
      </c>
      <c r="C3" s="1">
        <f t="shared" ref="C3:C17" si="0">(B3-B2)*D3+C2</f>
        <v>0.73721999999999988</v>
      </c>
      <c r="D3">
        <v>0.22339999999999999</v>
      </c>
      <c r="I3" t="s">
        <v>9</v>
      </c>
      <c r="J3">
        <v>0</v>
      </c>
    </row>
    <row r="4" spans="1:15">
      <c r="A4" s="3">
        <v>41881</v>
      </c>
      <c r="B4">
        <v>45.6</v>
      </c>
      <c r="C4" s="1">
        <f t="shared" si="0"/>
        <v>10.187040000000001</v>
      </c>
      <c r="D4">
        <v>0.22339999999999999</v>
      </c>
      <c r="I4" t="s">
        <v>10</v>
      </c>
      <c r="J4">
        <f>6*10</f>
        <v>60</v>
      </c>
    </row>
    <row r="5" spans="1:15">
      <c r="A5" s="3">
        <v>41883</v>
      </c>
      <c r="B5">
        <v>49</v>
      </c>
      <c r="C5" s="1">
        <f t="shared" si="0"/>
        <v>10.946600000000002</v>
      </c>
      <c r="D5">
        <v>0.22339999999999999</v>
      </c>
      <c r="I5" t="s">
        <v>11</v>
      </c>
      <c r="J5">
        <f>J2-J3+J4</f>
        <v>850</v>
      </c>
      <c r="K5" s="4">
        <f>J5/M2</f>
        <v>1.6666666666666667</v>
      </c>
      <c r="L5" s="5" t="s">
        <v>12</v>
      </c>
    </row>
    <row r="6" spans="1:15">
      <c r="A6" s="3">
        <v>41885</v>
      </c>
      <c r="B6">
        <v>53.4</v>
      </c>
      <c r="C6" s="1">
        <f t="shared" si="0"/>
        <v>11.929560000000002</v>
      </c>
      <c r="D6">
        <v>0.22339999999999999</v>
      </c>
    </row>
    <row r="7" spans="1:15">
      <c r="A7" s="3">
        <v>41887</v>
      </c>
      <c r="B7">
        <v>56.5</v>
      </c>
      <c r="C7" s="1">
        <f t="shared" si="0"/>
        <v>12.622100000000003</v>
      </c>
      <c r="D7">
        <v>0.22339999999999999</v>
      </c>
      <c r="J7" s="6">
        <f>MAX(C:C)/J5</f>
        <v>3.9652077310924363E-2</v>
      </c>
      <c r="K7" t="s">
        <v>13</v>
      </c>
      <c r="M7" t="s">
        <v>14</v>
      </c>
      <c r="N7" s="7">
        <f>1/J7*(MAX(A:A)-MIN(A:A))+MIN(A:A)</f>
        <v>47071.407454995307</v>
      </c>
    </row>
    <row r="8" spans="1:15">
      <c r="A8" s="3">
        <v>41890</v>
      </c>
      <c r="B8">
        <v>60.2</v>
      </c>
      <c r="C8" s="1">
        <f t="shared" si="0"/>
        <v>13.448680000000003</v>
      </c>
      <c r="D8">
        <v>0.22339999999999999</v>
      </c>
      <c r="M8" t="s">
        <v>15</v>
      </c>
      <c r="N8" s="8">
        <f>(N7-A2)/365</f>
        <v>14.302486178069335</v>
      </c>
      <c r="O8" s="9" t="s">
        <v>16</v>
      </c>
    </row>
    <row r="9" spans="1:15">
      <c r="A9" s="3">
        <v>41893</v>
      </c>
      <c r="B9">
        <v>62.7</v>
      </c>
      <c r="C9" s="1">
        <f t="shared" si="0"/>
        <v>14.007180000000004</v>
      </c>
      <c r="D9">
        <v>0.22339999999999999</v>
      </c>
    </row>
    <row r="10" spans="1:15">
      <c r="A10" s="3">
        <v>41897</v>
      </c>
      <c r="B10">
        <v>70.2</v>
      </c>
      <c r="C10" s="1">
        <f t="shared" si="0"/>
        <v>15.682680000000003</v>
      </c>
      <c r="D10">
        <v>0.22339999999999999</v>
      </c>
    </row>
    <row r="11" spans="1:15">
      <c r="A11" s="3">
        <v>41904</v>
      </c>
      <c r="B11">
        <v>79.400000000000006</v>
      </c>
      <c r="C11" s="1">
        <f t="shared" si="0"/>
        <v>17.737960000000005</v>
      </c>
      <c r="D11">
        <v>0.22339999999999999</v>
      </c>
    </row>
    <row r="12" spans="1:15">
      <c r="A12" s="3">
        <v>41940</v>
      </c>
      <c r="B12">
        <v>106.3</v>
      </c>
      <c r="C12" s="1">
        <f t="shared" si="0"/>
        <v>23.747420000000002</v>
      </c>
      <c r="D12">
        <v>0.22339999999999999</v>
      </c>
    </row>
    <row r="13" spans="1:15">
      <c r="A13" s="3">
        <v>41957</v>
      </c>
      <c r="B13">
        <v>115.9</v>
      </c>
      <c r="C13" s="1">
        <f t="shared" si="0"/>
        <v>25.892060000000004</v>
      </c>
      <c r="D13">
        <v>0.22339999999999999</v>
      </c>
    </row>
    <row r="14" spans="1:15">
      <c r="A14" s="3">
        <v>41978</v>
      </c>
      <c r="B14">
        <v>122.6</v>
      </c>
      <c r="C14" s="1">
        <f t="shared" si="0"/>
        <v>27.388840000000002</v>
      </c>
      <c r="D14">
        <v>0.22339999999999999</v>
      </c>
    </row>
    <row r="15" spans="1:15">
      <c r="A15" s="3">
        <v>42011</v>
      </c>
      <c r="B15">
        <v>130.30000000000001</v>
      </c>
      <c r="C15" s="1">
        <f t="shared" si="0"/>
        <v>29.109020000000005</v>
      </c>
      <c r="D15">
        <v>0.22339999999999999</v>
      </c>
    </row>
    <row r="16" spans="1:15">
      <c r="A16" s="3">
        <v>42033</v>
      </c>
      <c r="B16">
        <v>135.30000000000001</v>
      </c>
      <c r="C16" s="1">
        <f t="shared" si="0"/>
        <v>30.235305714285719</v>
      </c>
      <c r="D16">
        <f>ZonPaneel_Steca1800!D17</f>
        <v>0.22525714285714285</v>
      </c>
    </row>
    <row r="17" spans="1:4">
      <c r="A17" s="3">
        <v>42058</v>
      </c>
      <c r="B17">
        <v>150.69999999999999</v>
      </c>
      <c r="C17" s="1">
        <f t="shared" si="0"/>
        <v>33.704265714285711</v>
      </c>
      <c r="D17">
        <f>ZonPaneel_Steca1800!D18</f>
        <v>0.22525714285714285</v>
      </c>
    </row>
    <row r="18" spans="1:4">
      <c r="A18" s="3"/>
    </row>
    <row r="19" spans="1:4">
      <c r="A19" s="3"/>
    </row>
    <row r="20" spans="1:4">
      <c r="A20" s="3"/>
    </row>
    <row r="21" spans="1:4">
      <c r="A21" s="3"/>
    </row>
    <row r="22" spans="1:4">
      <c r="A22" s="3"/>
    </row>
    <row r="23" spans="1:4">
      <c r="A23" s="3"/>
    </row>
    <row r="24" spans="1:4">
      <c r="A24" s="3"/>
    </row>
    <row r="25" spans="1:4">
      <c r="A25" s="3"/>
    </row>
    <row r="26" spans="1:4">
      <c r="A26" s="3"/>
    </row>
    <row r="27" spans="1:4">
      <c r="A27" s="3"/>
    </row>
    <row r="28" spans="1:4">
      <c r="A28" s="3"/>
    </row>
    <row r="29" spans="1:4">
      <c r="A29" s="3"/>
    </row>
    <row r="30" spans="1:4">
      <c r="A30" s="3"/>
    </row>
    <row r="31" spans="1:4">
      <c r="A31" s="3"/>
    </row>
    <row r="32" spans="1:4">
      <c r="A32" s="3"/>
    </row>
    <row r="33" spans="1:13">
      <c r="A33" s="3"/>
    </row>
    <row r="34" spans="1:13">
      <c r="A34" s="3"/>
    </row>
    <row r="35" spans="1:13">
      <c r="A35" s="3"/>
    </row>
    <row r="36" spans="1:13">
      <c r="A36" s="3"/>
    </row>
    <row r="37" spans="1:13">
      <c r="A37" s="3"/>
    </row>
    <row r="38" spans="1:13">
      <c r="A38" s="3"/>
    </row>
    <row r="39" spans="1:13">
      <c r="A39" s="3"/>
    </row>
    <row r="40" spans="1:13">
      <c r="A40" s="3"/>
    </row>
    <row r="41" spans="1:13">
      <c r="A41" s="3"/>
    </row>
    <row r="42" spans="1:13">
      <c r="A42" s="3"/>
      <c r="G42" s="5"/>
      <c r="M42" s="5"/>
    </row>
    <row r="43" spans="1:13">
      <c r="A43" s="3"/>
    </row>
    <row r="44" spans="1:13">
      <c r="A44" s="3"/>
    </row>
    <row r="45" spans="1:13">
      <c r="A45" s="3"/>
    </row>
    <row r="46" spans="1:13">
      <c r="A46" s="3"/>
    </row>
    <row r="47" spans="1:13">
      <c r="A47" s="3"/>
    </row>
    <row r="48" spans="1:13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3"/>
    </row>
    <row r="56" spans="1:1">
      <c r="A56" s="3"/>
    </row>
    <row r="57" spans="1:1">
      <c r="A57" s="3"/>
    </row>
  </sheetData>
  <hyperlinks>
    <hyperlink ref="J1" r:id="rId1"/>
  </hyperlinks>
  <pageMargins left="0.75" right="0.75" top="1" bottom="1" header="0.5" footer="0.5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workbookViewId="0">
      <selection activeCell="D18" sqref="D18"/>
    </sheetView>
  </sheetViews>
  <sheetFormatPr defaultColWidth="11.42578125" defaultRowHeight="15"/>
  <cols>
    <col min="3" max="3" width="10.85546875" style="1"/>
  </cols>
  <sheetData>
    <row r="1" spans="1:15">
      <c r="A1" t="s">
        <v>0</v>
      </c>
      <c r="B1" t="s">
        <v>1</v>
      </c>
      <c r="C1" s="1" t="s">
        <v>2</v>
      </c>
      <c r="D1" t="s">
        <v>3</v>
      </c>
      <c r="I1" t="s">
        <v>4</v>
      </c>
      <c r="J1" s="2" t="s">
        <v>5</v>
      </c>
    </row>
    <row r="2" spans="1:15">
      <c r="A2" s="3">
        <v>41853</v>
      </c>
      <c r="B2">
        <v>0</v>
      </c>
      <c r="C2" s="1">
        <v>0</v>
      </c>
      <c r="I2" t="s">
        <v>6</v>
      </c>
      <c r="J2">
        <f>3950*8/10</f>
        <v>3160</v>
      </c>
      <c r="L2" t="s">
        <v>7</v>
      </c>
      <c r="M2">
        <f>8*255</f>
        <v>2040</v>
      </c>
      <c r="N2" t="s">
        <v>8</v>
      </c>
    </row>
    <row r="3" spans="1:15">
      <c r="A3" s="3">
        <v>41854</v>
      </c>
      <c r="B3">
        <v>0.6</v>
      </c>
      <c r="C3" s="1">
        <f t="shared" ref="C3:C18" si="0">(B3-B2)*D3+C2</f>
        <v>0.13403999999999999</v>
      </c>
      <c r="D3">
        <v>0.22339999999999999</v>
      </c>
      <c r="I3" t="s">
        <v>9</v>
      </c>
      <c r="J3">
        <v>0</v>
      </c>
    </row>
    <row r="4" spans="1:15">
      <c r="A4" s="3">
        <v>41882</v>
      </c>
      <c r="B4">
        <v>204</v>
      </c>
      <c r="C4" s="1">
        <f t="shared" si="0"/>
        <v>45.573599999999999</v>
      </c>
      <c r="D4">
        <v>0.22339999999999999</v>
      </c>
      <c r="I4" t="s">
        <v>10</v>
      </c>
      <c r="J4">
        <f>12*10</f>
        <v>120</v>
      </c>
    </row>
    <row r="5" spans="1:15">
      <c r="A5" s="3">
        <v>41883</v>
      </c>
      <c r="B5">
        <v>215</v>
      </c>
      <c r="C5" s="1">
        <f t="shared" si="0"/>
        <v>48.030999999999999</v>
      </c>
      <c r="D5">
        <v>0.22339999999999999</v>
      </c>
      <c r="I5" t="s">
        <v>11</v>
      </c>
      <c r="J5">
        <f>J2-J3+J4</f>
        <v>3280</v>
      </c>
      <c r="K5" s="4">
        <f>J5/M2</f>
        <v>1.607843137254902</v>
      </c>
      <c r="L5" s="5" t="s">
        <v>12</v>
      </c>
    </row>
    <row r="6" spans="1:15">
      <c r="A6" s="3">
        <v>41884</v>
      </c>
      <c r="B6">
        <v>225</v>
      </c>
      <c r="C6" s="1">
        <f t="shared" si="0"/>
        <v>50.265000000000001</v>
      </c>
      <c r="D6">
        <v>0.22339999999999999</v>
      </c>
    </row>
    <row r="7" spans="1:15">
      <c r="A7" s="3">
        <v>41885</v>
      </c>
      <c r="B7">
        <v>236</v>
      </c>
      <c r="C7" s="1">
        <f t="shared" si="0"/>
        <v>52.7224</v>
      </c>
      <c r="D7">
        <v>0.22339999999999999</v>
      </c>
      <c r="J7" s="6">
        <f>MAX(C:C)/J5</f>
        <v>4.4659451219512196E-2</v>
      </c>
      <c r="K7" t="s">
        <v>13</v>
      </c>
      <c r="M7" t="s">
        <v>14</v>
      </c>
      <c r="N7" s="7">
        <f>1/J7*(MAX(A:A)-MIN(A:A))+MIN(A:A)</f>
        <v>46443.29375422404</v>
      </c>
    </row>
    <row r="8" spans="1:15">
      <c r="A8" s="3">
        <v>41887</v>
      </c>
      <c r="B8">
        <v>252</v>
      </c>
      <c r="C8" s="1">
        <f t="shared" si="0"/>
        <v>56.296799999999998</v>
      </c>
      <c r="D8">
        <v>0.22339999999999999</v>
      </c>
      <c r="M8" t="s">
        <v>15</v>
      </c>
      <c r="N8" s="8">
        <f>(N7-A2)/365</f>
        <v>12.576147271846684</v>
      </c>
      <c r="O8" s="9" t="s">
        <v>16</v>
      </c>
    </row>
    <row r="9" spans="1:15">
      <c r="A9" s="3">
        <v>41890</v>
      </c>
      <c r="B9">
        <v>271</v>
      </c>
      <c r="C9" s="1">
        <f t="shared" si="0"/>
        <v>60.541399999999996</v>
      </c>
      <c r="D9">
        <v>0.22339999999999999</v>
      </c>
    </row>
    <row r="10" spans="1:15">
      <c r="A10" s="3">
        <v>41893</v>
      </c>
      <c r="B10">
        <v>281</v>
      </c>
      <c r="C10" s="1">
        <f t="shared" si="0"/>
        <v>62.775399999999998</v>
      </c>
      <c r="D10">
        <v>0.22339999999999999</v>
      </c>
    </row>
    <row r="11" spans="1:15">
      <c r="A11" s="3">
        <v>41897</v>
      </c>
      <c r="B11">
        <v>320</v>
      </c>
      <c r="C11" s="1">
        <f t="shared" si="0"/>
        <v>71.488</v>
      </c>
      <c r="D11">
        <v>0.22339999999999999</v>
      </c>
    </row>
    <row r="12" spans="1:15">
      <c r="A12" s="3">
        <v>41904</v>
      </c>
      <c r="B12">
        <v>365</v>
      </c>
      <c r="C12" s="1">
        <f t="shared" si="0"/>
        <v>81.540999999999997</v>
      </c>
      <c r="D12">
        <v>0.22339999999999999</v>
      </c>
    </row>
    <row r="13" spans="1:15">
      <c r="A13" s="3">
        <v>41940</v>
      </c>
      <c r="B13">
        <v>482</v>
      </c>
      <c r="C13" s="1">
        <f t="shared" si="0"/>
        <v>107.6788</v>
      </c>
      <c r="D13">
        <v>0.22339999999999999</v>
      </c>
    </row>
    <row r="14" spans="1:15">
      <c r="A14" s="3">
        <v>41957</v>
      </c>
      <c r="B14">
        <v>519</v>
      </c>
      <c r="C14" s="1">
        <f t="shared" si="0"/>
        <v>115.94459999999999</v>
      </c>
      <c r="D14">
        <v>0.22339999999999999</v>
      </c>
    </row>
    <row r="15" spans="1:15">
      <c r="A15" s="3">
        <v>41978</v>
      </c>
      <c r="B15">
        <v>543</v>
      </c>
      <c r="C15" s="1">
        <f t="shared" si="0"/>
        <v>121.30619999999999</v>
      </c>
      <c r="D15">
        <v>0.22339999999999999</v>
      </c>
    </row>
    <row r="16" spans="1:15">
      <c r="A16" s="3">
        <v>42011</v>
      </c>
      <c r="B16">
        <v>571</v>
      </c>
      <c r="C16" s="1">
        <f t="shared" si="0"/>
        <v>127.56139999999999</v>
      </c>
      <c r="D16">
        <v>0.22339999999999999</v>
      </c>
    </row>
    <row r="17" spans="1:4">
      <c r="A17" s="3">
        <v>42033</v>
      </c>
      <c r="B17">
        <v>591</v>
      </c>
      <c r="C17" s="1">
        <f t="shared" si="0"/>
        <v>132.06654285714285</v>
      </c>
      <c r="D17" s="13">
        <f>5/7*0.2314+2/7*0.2099</f>
        <v>0.22525714285714285</v>
      </c>
    </row>
    <row r="18" spans="1:4">
      <c r="A18" s="3">
        <v>42058</v>
      </c>
      <c r="B18">
        <v>655</v>
      </c>
      <c r="C18" s="1">
        <f t="shared" si="0"/>
        <v>146.483</v>
      </c>
      <c r="D18" s="13">
        <f>5/7*0.2314+2/7*0.2099</f>
        <v>0.22525714285714285</v>
      </c>
    </row>
    <row r="19" spans="1:4">
      <c r="A19" s="3"/>
    </row>
    <row r="20" spans="1:4">
      <c r="A20" s="3"/>
    </row>
    <row r="21" spans="1:4">
      <c r="A21" s="3"/>
    </row>
    <row r="22" spans="1:4">
      <c r="A22" s="3"/>
    </row>
    <row r="23" spans="1:4">
      <c r="A23" s="3"/>
    </row>
    <row r="24" spans="1:4">
      <c r="A24" s="3"/>
    </row>
    <row r="25" spans="1:4">
      <c r="A25" s="3"/>
    </row>
    <row r="26" spans="1:4">
      <c r="A26" s="3"/>
    </row>
    <row r="27" spans="1:4">
      <c r="A27" s="3"/>
    </row>
    <row r="28" spans="1:4">
      <c r="A28" s="3"/>
    </row>
    <row r="29" spans="1:4">
      <c r="A29" s="3"/>
    </row>
    <row r="30" spans="1:4">
      <c r="A30" s="3"/>
    </row>
    <row r="31" spans="1:4">
      <c r="A31" s="3"/>
    </row>
    <row r="32" spans="1:4">
      <c r="A32" s="3"/>
    </row>
    <row r="33" spans="1:13">
      <c r="A33" s="3"/>
    </row>
    <row r="34" spans="1:13">
      <c r="A34" s="3"/>
    </row>
    <row r="35" spans="1:13">
      <c r="A35" s="3"/>
    </row>
    <row r="36" spans="1:13">
      <c r="A36" s="3"/>
    </row>
    <row r="37" spans="1:13">
      <c r="A37" s="3"/>
    </row>
    <row r="38" spans="1:13">
      <c r="A38" s="3"/>
    </row>
    <row r="39" spans="1:13">
      <c r="A39" s="3"/>
    </row>
    <row r="40" spans="1:13">
      <c r="A40" s="3"/>
    </row>
    <row r="41" spans="1:13">
      <c r="A41" s="3"/>
    </row>
    <row r="42" spans="1:13">
      <c r="A42" s="3"/>
      <c r="G42" s="5"/>
      <c r="M42" s="5"/>
    </row>
    <row r="43" spans="1:13">
      <c r="A43" s="3"/>
    </row>
    <row r="44" spans="1:13">
      <c r="A44" s="3"/>
    </row>
    <row r="45" spans="1:13">
      <c r="A45" s="3"/>
    </row>
    <row r="46" spans="1:13">
      <c r="A46" s="3"/>
    </row>
    <row r="47" spans="1:13">
      <c r="A47" s="3"/>
    </row>
    <row r="48" spans="1:13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3"/>
    </row>
    <row r="56" spans="1:1">
      <c r="A56" s="3"/>
    </row>
    <row r="57" spans="1:1">
      <c r="A57" s="3"/>
    </row>
  </sheetData>
  <hyperlinks>
    <hyperlink ref="J1" r:id="rId1"/>
  </hyperlinks>
  <pageMargins left="0.75" right="0.75" top="1" bottom="1" header="0.5" footer="0.5"/>
  <pageSetup paperSize="9" orientation="portrait" horizontalDpi="4294967292" verticalDpi="4294967292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O57"/>
  <sheetViews>
    <sheetView workbookViewId="0">
      <selection activeCell="D14" sqref="D14"/>
    </sheetView>
  </sheetViews>
  <sheetFormatPr defaultColWidth="11.42578125" defaultRowHeight="15"/>
  <cols>
    <col min="3" max="3" width="10.85546875" style="1"/>
  </cols>
  <sheetData>
    <row r="1" spans="1:15">
      <c r="A1" t="s">
        <v>0</v>
      </c>
      <c r="B1" t="s">
        <v>1</v>
      </c>
      <c r="C1" s="1" t="s">
        <v>2</v>
      </c>
      <c r="D1" t="s">
        <v>3</v>
      </c>
      <c r="I1" t="s">
        <v>4</v>
      </c>
      <c r="J1" s="2" t="s">
        <v>5</v>
      </c>
    </row>
    <row r="2" spans="1:15">
      <c r="A2" s="3">
        <v>41884</v>
      </c>
      <c r="B2">
        <v>0</v>
      </c>
      <c r="C2" s="1">
        <v>0</v>
      </c>
      <c r="I2" t="s">
        <v>6</v>
      </c>
      <c r="J2">
        <f>5750</f>
        <v>5750</v>
      </c>
      <c r="L2" t="s">
        <v>7</v>
      </c>
      <c r="M2">
        <v>3080</v>
      </c>
      <c r="N2" t="s">
        <v>8</v>
      </c>
    </row>
    <row r="3" spans="1:15">
      <c r="A3" s="3">
        <v>41885</v>
      </c>
      <c r="B3">
        <v>9.17</v>
      </c>
      <c r="C3" s="1">
        <f t="shared" ref="C3:C10" si="0">(B3-B2)*D3+C2</f>
        <v>2.048578</v>
      </c>
      <c r="D3">
        <v>0.22339999999999999</v>
      </c>
      <c r="I3" t="s">
        <v>17</v>
      </c>
      <c r="J3">
        <v>279</v>
      </c>
    </row>
    <row r="4" spans="1:15">
      <c r="A4" s="3">
        <v>41887</v>
      </c>
      <c r="B4">
        <v>25.48</v>
      </c>
      <c r="C4" s="1">
        <f t="shared" si="0"/>
        <v>5.6922320000000006</v>
      </c>
      <c r="D4">
        <v>0.22339999999999999</v>
      </c>
      <c r="I4" t="s">
        <v>10</v>
      </c>
      <c r="J4">
        <v>80</v>
      </c>
    </row>
    <row r="5" spans="1:15">
      <c r="A5" s="3">
        <v>41890</v>
      </c>
      <c r="B5">
        <v>46.51</v>
      </c>
      <c r="C5" s="1">
        <f t="shared" si="0"/>
        <v>10.390333999999999</v>
      </c>
      <c r="D5">
        <v>0.22339999999999999</v>
      </c>
      <c r="I5" t="s">
        <v>11</v>
      </c>
      <c r="J5">
        <f>J2+J3+J4</f>
        <v>6109</v>
      </c>
      <c r="K5" s="4">
        <f>J5/M2</f>
        <v>1.9834415584415583</v>
      </c>
      <c r="L5" s="5" t="s">
        <v>12</v>
      </c>
    </row>
    <row r="6" spans="1:15">
      <c r="A6" s="3">
        <v>41893</v>
      </c>
      <c r="B6">
        <v>60.95</v>
      </c>
      <c r="C6" s="1">
        <f t="shared" si="0"/>
        <v>13.61623</v>
      </c>
      <c r="D6">
        <v>0.22339999999999999</v>
      </c>
    </row>
    <row r="7" spans="1:15">
      <c r="A7" s="3">
        <v>41897</v>
      </c>
      <c r="B7">
        <v>93.87</v>
      </c>
      <c r="C7" s="1">
        <f t="shared" si="0"/>
        <v>20.970558</v>
      </c>
      <c r="D7">
        <v>0.22339999999999999</v>
      </c>
      <c r="J7" s="6">
        <f>MAX(C:C)/J5</f>
        <v>1.6103374599536983E-2</v>
      </c>
      <c r="K7" t="s">
        <v>13</v>
      </c>
      <c r="M7" t="s">
        <v>14</v>
      </c>
      <c r="N7" s="7">
        <f>1/J7*(MAX(A:A)-MIN(A:A))+MIN(A:A)</f>
        <v>52689.188622079433</v>
      </c>
    </row>
    <row r="8" spans="1:15">
      <c r="A8" s="3">
        <v>41904</v>
      </c>
      <c r="B8">
        <f>136.45-2.03</f>
        <v>134.41999999999999</v>
      </c>
      <c r="C8" s="1">
        <f t="shared" si="0"/>
        <v>30.029427999999996</v>
      </c>
      <c r="D8">
        <v>0.22339999999999999</v>
      </c>
      <c r="M8" t="s">
        <v>15</v>
      </c>
      <c r="N8" s="8">
        <f>(N7-A2)/365</f>
        <v>29.603256498847763</v>
      </c>
      <c r="O8" s="9" t="s">
        <v>16</v>
      </c>
    </row>
    <row r="9" spans="1:15">
      <c r="A9" s="3">
        <v>41940</v>
      </c>
      <c r="B9">
        <v>261.06</v>
      </c>
      <c r="C9" s="1">
        <f t="shared" si="0"/>
        <v>58.320803999999995</v>
      </c>
      <c r="D9">
        <v>0.22339999999999999</v>
      </c>
    </row>
    <row r="10" spans="1:15">
      <c r="A10" s="3">
        <v>41957</v>
      </c>
      <c r="B10">
        <v>295.75</v>
      </c>
      <c r="C10" s="1">
        <f t="shared" si="0"/>
        <v>66.070549999999997</v>
      </c>
      <c r="D10">
        <v>0.22339999999999999</v>
      </c>
    </row>
    <row r="11" spans="1:15">
      <c r="A11" s="3">
        <v>41978</v>
      </c>
      <c r="B11">
        <v>322.27</v>
      </c>
      <c r="C11" s="1">
        <f t="shared" ref="C11:C14" si="1">(B11-B10)*D11+C10</f>
        <v>71.995117999999991</v>
      </c>
      <c r="D11">
        <v>0.22339999999999999</v>
      </c>
    </row>
    <row r="12" spans="1:15">
      <c r="A12" s="3">
        <v>42011</v>
      </c>
      <c r="B12">
        <v>349.88</v>
      </c>
      <c r="C12" s="1">
        <f t="shared" si="1"/>
        <v>78.163191999999995</v>
      </c>
      <c r="D12">
        <v>0.22339999999999999</v>
      </c>
    </row>
    <row r="13" spans="1:15">
      <c r="A13" s="3">
        <v>42033</v>
      </c>
      <c r="B13">
        <v>375.34</v>
      </c>
      <c r="C13" s="1">
        <f t="shared" si="1"/>
        <v>83.898238857142843</v>
      </c>
      <c r="D13">
        <f>ZonPaneel_Steca1800!D17</f>
        <v>0.22525714285714285</v>
      </c>
    </row>
    <row r="14" spans="1:15">
      <c r="A14" s="3">
        <v>42058</v>
      </c>
      <c r="B14">
        <v>439.61</v>
      </c>
      <c r="C14" s="1">
        <f t="shared" si="1"/>
        <v>98.375515428571418</v>
      </c>
      <c r="D14">
        <f>ZonPaneel_Steca1800!D18</f>
        <v>0.22525714285714285</v>
      </c>
    </row>
    <row r="15" spans="1:15">
      <c r="A15" s="3"/>
    </row>
    <row r="16" spans="1:15">
      <c r="A16" s="3"/>
    </row>
    <row r="17" spans="1:1">
      <c r="A17" s="3"/>
    </row>
    <row r="18" spans="1:1">
      <c r="A18" s="3"/>
    </row>
    <row r="19" spans="1:1">
      <c r="A19" s="3"/>
    </row>
    <row r="20" spans="1:1">
      <c r="A20" s="3"/>
    </row>
    <row r="21" spans="1:1">
      <c r="A21" s="3"/>
    </row>
    <row r="22" spans="1:1">
      <c r="A22" s="3"/>
    </row>
    <row r="23" spans="1:1">
      <c r="A23" s="3"/>
    </row>
    <row r="24" spans="1:1">
      <c r="A24" s="3"/>
    </row>
    <row r="25" spans="1:1">
      <c r="A25" s="3"/>
    </row>
    <row r="26" spans="1:1">
      <c r="A26" s="3"/>
    </row>
    <row r="27" spans="1:1">
      <c r="A27" s="3"/>
    </row>
    <row r="28" spans="1:1">
      <c r="A28" s="3"/>
    </row>
    <row r="29" spans="1:1">
      <c r="A29" s="3"/>
    </row>
    <row r="30" spans="1:1">
      <c r="A30" s="3"/>
    </row>
    <row r="31" spans="1:1">
      <c r="A31" s="3"/>
    </row>
    <row r="32" spans="1:1">
      <c r="A32" s="3"/>
    </row>
    <row r="33" spans="1:15">
      <c r="A33" s="3"/>
    </row>
    <row r="34" spans="1:15">
      <c r="A34" s="3"/>
    </row>
    <row r="35" spans="1:15">
      <c r="A35" s="3"/>
    </row>
    <row r="36" spans="1:15">
      <c r="A36" s="3"/>
    </row>
    <row r="37" spans="1:15">
      <c r="A37" s="3"/>
      <c r="L37" t="s">
        <v>18</v>
      </c>
      <c r="M37" t="s">
        <v>19</v>
      </c>
    </row>
    <row r="38" spans="1:15">
      <c r="A38" s="3"/>
      <c r="G38" s="10" t="s">
        <v>20</v>
      </c>
      <c r="I38" t="s">
        <v>21</v>
      </c>
      <c r="L38" t="s">
        <v>22</v>
      </c>
      <c r="M38" t="s">
        <v>23</v>
      </c>
      <c r="O38" t="s">
        <v>24</v>
      </c>
    </row>
    <row r="39" spans="1:15">
      <c r="A39" s="3"/>
      <c r="G39" s="10" t="s">
        <v>25</v>
      </c>
      <c r="I39" t="s">
        <v>26</v>
      </c>
      <c r="L39" t="s">
        <v>23</v>
      </c>
      <c r="M39" t="s">
        <v>22</v>
      </c>
    </row>
    <row r="40" spans="1:15">
      <c r="A40" s="3"/>
      <c r="G40" s="10" t="s">
        <v>27</v>
      </c>
      <c r="I40" t="s">
        <v>28</v>
      </c>
      <c r="L40" t="s">
        <v>22</v>
      </c>
      <c r="M40" t="s">
        <v>22</v>
      </c>
    </row>
    <row r="41" spans="1:15">
      <c r="A41" s="3"/>
      <c r="G41" s="10" t="s">
        <v>29</v>
      </c>
      <c r="I41" t="s">
        <v>30</v>
      </c>
      <c r="L41" t="s">
        <v>23</v>
      </c>
      <c r="M41" t="s">
        <v>23</v>
      </c>
    </row>
    <row r="42" spans="1:15">
      <c r="A42" s="3"/>
      <c r="G42" s="11" t="s">
        <v>31</v>
      </c>
      <c r="I42" t="s">
        <v>32</v>
      </c>
      <c r="L42" t="s">
        <v>23</v>
      </c>
      <c r="M42" s="12" t="s">
        <v>22</v>
      </c>
    </row>
    <row r="43" spans="1:15">
      <c r="A43" s="3"/>
      <c r="G43" s="11" t="s">
        <v>33</v>
      </c>
      <c r="I43" t="s">
        <v>34</v>
      </c>
      <c r="L43" t="s">
        <v>23</v>
      </c>
      <c r="M43" t="s">
        <v>22</v>
      </c>
    </row>
    <row r="44" spans="1:15">
      <c r="A44" s="3"/>
      <c r="G44" s="11" t="s">
        <v>35</v>
      </c>
      <c r="I44" t="s">
        <v>36</v>
      </c>
      <c r="L44" t="s">
        <v>23</v>
      </c>
      <c r="M44" t="s">
        <v>22</v>
      </c>
    </row>
    <row r="45" spans="1:15">
      <c r="A45" s="3"/>
    </row>
    <row r="46" spans="1:15">
      <c r="A46" s="3"/>
    </row>
    <row r="47" spans="1:15">
      <c r="A47" s="3"/>
    </row>
    <row r="48" spans="1:15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3"/>
    </row>
    <row r="56" spans="1:1">
      <c r="A56" s="3"/>
    </row>
    <row r="57" spans="1:1">
      <c r="A57" s="3"/>
    </row>
  </sheetData>
  <hyperlinks>
    <hyperlink ref="J1" r:id="rId1"/>
  </hyperlinks>
  <pageMargins left="0.75" right="0.75" top="1" bottom="1" header="0.5" footer="0.5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O57"/>
  <sheetViews>
    <sheetView workbookViewId="0">
      <selection activeCell="A3" sqref="A3"/>
    </sheetView>
  </sheetViews>
  <sheetFormatPr defaultColWidth="11.42578125" defaultRowHeight="15"/>
  <cols>
    <col min="3" max="3" width="11.42578125" style="1"/>
  </cols>
  <sheetData>
    <row r="1" spans="1:15">
      <c r="A1" t="s">
        <v>0</v>
      </c>
      <c r="B1" t="s">
        <v>1</v>
      </c>
      <c r="C1" s="1" t="s">
        <v>2</v>
      </c>
      <c r="D1" t="s">
        <v>3</v>
      </c>
      <c r="I1" t="s">
        <v>4</v>
      </c>
      <c r="J1" s="2" t="s">
        <v>5</v>
      </c>
    </row>
    <row r="2" spans="1:15">
      <c r="A2" s="3">
        <v>42055</v>
      </c>
      <c r="B2">
        <v>0</v>
      </c>
      <c r="C2" s="1">
        <v>0</v>
      </c>
      <c r="I2" t="s">
        <v>6</v>
      </c>
      <c r="J2">
        <v>2250</v>
      </c>
      <c r="L2" t="s">
        <v>7</v>
      </c>
      <c r="M2">
        <f>3*327</f>
        <v>981</v>
      </c>
      <c r="N2" t="s">
        <v>8</v>
      </c>
    </row>
    <row r="3" spans="1:15">
      <c r="A3" s="3">
        <v>42058</v>
      </c>
      <c r="B3">
        <v>2.7</v>
      </c>
      <c r="C3" s="1">
        <f t="shared" ref="C3:C14" si="0">(B3-B2)*D3+C2</f>
        <v>0.60819428571428569</v>
      </c>
      <c r="D3">
        <f>ZonPaneel_Steca1800!D18</f>
        <v>0.22525714285714285</v>
      </c>
      <c r="I3" t="s">
        <v>17</v>
      </c>
      <c r="J3">
        <v>0</v>
      </c>
    </row>
    <row r="4" spans="1:15">
      <c r="A4" s="3"/>
      <c r="I4" t="s">
        <v>10</v>
      </c>
      <c r="J4">
        <v>20</v>
      </c>
    </row>
    <row r="5" spans="1:15">
      <c r="A5" s="3"/>
      <c r="I5" t="s">
        <v>11</v>
      </c>
      <c r="J5">
        <f>J2+J3+J4</f>
        <v>2270</v>
      </c>
      <c r="K5" s="4">
        <f>J5/M2</f>
        <v>2.3139653414882773</v>
      </c>
      <c r="L5" s="5" t="s">
        <v>12</v>
      </c>
    </row>
    <row r="6" spans="1:15">
      <c r="A6" s="3"/>
    </row>
    <row r="7" spans="1:15">
      <c r="A7" s="3"/>
      <c r="J7" s="6">
        <f>MAX(C:C)/J5</f>
        <v>2.679269981120201E-4</v>
      </c>
      <c r="K7" t="s">
        <v>13</v>
      </c>
      <c r="M7" t="s">
        <v>14</v>
      </c>
      <c r="N7" s="7">
        <f>1/J7*(MAX(A:A)-MIN(A:A))+MIN(A:A)</f>
        <v>53252.07988048932</v>
      </c>
    </row>
    <row r="8" spans="1:15">
      <c r="A8" s="3"/>
      <c r="M8" t="s">
        <v>15</v>
      </c>
      <c r="N8" s="8">
        <f>(N7-A2)/365</f>
        <v>30.676931179422795</v>
      </c>
      <c r="O8" s="9" t="s">
        <v>16</v>
      </c>
    </row>
    <row r="9" spans="1:15">
      <c r="A9" s="3"/>
    </row>
    <row r="10" spans="1:15">
      <c r="A10" s="3"/>
    </row>
    <row r="11" spans="1:15">
      <c r="A11" s="3"/>
    </row>
    <row r="12" spans="1:15">
      <c r="A12" s="3"/>
    </row>
    <row r="13" spans="1:15">
      <c r="A13" s="3"/>
    </row>
    <row r="14" spans="1:15">
      <c r="A14" s="3"/>
    </row>
    <row r="15" spans="1:15">
      <c r="A15" s="3"/>
    </row>
    <row r="16" spans="1:15">
      <c r="A16" s="3"/>
    </row>
    <row r="17" spans="1:1">
      <c r="A17" s="3"/>
    </row>
    <row r="18" spans="1:1">
      <c r="A18" s="3"/>
    </row>
    <row r="19" spans="1:1">
      <c r="A19" s="3"/>
    </row>
    <row r="20" spans="1:1">
      <c r="A20" s="3"/>
    </row>
    <row r="21" spans="1:1">
      <c r="A21" s="3"/>
    </row>
    <row r="22" spans="1:1">
      <c r="A22" s="3"/>
    </row>
    <row r="23" spans="1:1">
      <c r="A23" s="3"/>
    </row>
    <row r="24" spans="1:1">
      <c r="A24" s="3"/>
    </row>
    <row r="25" spans="1:1">
      <c r="A25" s="3"/>
    </row>
    <row r="26" spans="1:1">
      <c r="A26" s="3"/>
    </row>
    <row r="27" spans="1:1">
      <c r="A27" s="3"/>
    </row>
    <row r="28" spans="1:1">
      <c r="A28" s="3"/>
    </row>
    <row r="29" spans="1:1">
      <c r="A29" s="3"/>
    </row>
    <row r="30" spans="1:1">
      <c r="A30" s="3"/>
    </row>
    <row r="31" spans="1:1">
      <c r="A31" s="3"/>
    </row>
    <row r="32" spans="1:1">
      <c r="A32" s="3"/>
    </row>
    <row r="33" spans="1:15">
      <c r="A33" s="3"/>
    </row>
    <row r="34" spans="1:15">
      <c r="A34" s="3"/>
    </row>
    <row r="35" spans="1:15">
      <c r="A35" s="3"/>
    </row>
    <row r="36" spans="1:15">
      <c r="A36" s="3"/>
    </row>
    <row r="37" spans="1:15">
      <c r="A37" s="3"/>
      <c r="L37" t="s">
        <v>18</v>
      </c>
      <c r="M37" t="s">
        <v>19</v>
      </c>
    </row>
    <row r="38" spans="1:15">
      <c r="A38" s="3"/>
      <c r="G38" s="10" t="s">
        <v>20</v>
      </c>
      <c r="I38" t="s">
        <v>21</v>
      </c>
      <c r="L38" t="s">
        <v>22</v>
      </c>
      <c r="M38" t="s">
        <v>23</v>
      </c>
      <c r="O38" t="s">
        <v>24</v>
      </c>
    </row>
    <row r="39" spans="1:15">
      <c r="A39" s="3"/>
      <c r="G39" s="10" t="s">
        <v>25</v>
      </c>
      <c r="I39" t="s">
        <v>26</v>
      </c>
      <c r="L39" t="s">
        <v>23</v>
      </c>
      <c r="M39" t="s">
        <v>22</v>
      </c>
    </row>
    <row r="40" spans="1:15">
      <c r="A40" s="3"/>
      <c r="G40" s="10" t="s">
        <v>27</v>
      </c>
      <c r="I40" t="s">
        <v>28</v>
      </c>
      <c r="L40" t="s">
        <v>22</v>
      </c>
      <c r="M40" t="s">
        <v>22</v>
      </c>
    </row>
    <row r="41" spans="1:15">
      <c r="A41" s="3"/>
      <c r="G41" s="10" t="s">
        <v>29</v>
      </c>
      <c r="I41" t="s">
        <v>30</v>
      </c>
      <c r="L41" t="s">
        <v>23</v>
      </c>
      <c r="M41" t="s">
        <v>23</v>
      </c>
    </row>
    <row r="42" spans="1:15">
      <c r="A42" s="3"/>
      <c r="G42" s="11" t="s">
        <v>31</v>
      </c>
      <c r="I42" t="s">
        <v>32</v>
      </c>
      <c r="L42" t="s">
        <v>23</v>
      </c>
      <c r="M42" s="12" t="s">
        <v>22</v>
      </c>
    </row>
    <row r="43" spans="1:15">
      <c r="A43" s="3"/>
      <c r="G43" s="11" t="s">
        <v>33</v>
      </c>
      <c r="I43" t="s">
        <v>34</v>
      </c>
      <c r="L43" t="s">
        <v>23</v>
      </c>
      <c r="M43" t="s">
        <v>22</v>
      </c>
    </row>
    <row r="44" spans="1:15">
      <c r="A44" s="3"/>
      <c r="G44" s="11" t="s">
        <v>35</v>
      </c>
      <c r="I44" t="s">
        <v>36</v>
      </c>
      <c r="L44" t="s">
        <v>23</v>
      </c>
      <c r="M44" t="s">
        <v>22</v>
      </c>
    </row>
    <row r="45" spans="1:15">
      <c r="A45" s="3"/>
    </row>
    <row r="46" spans="1:15">
      <c r="A46" s="3"/>
    </row>
    <row r="47" spans="1:15">
      <c r="A47" s="3"/>
    </row>
    <row r="48" spans="1:15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3"/>
    </row>
    <row r="56" spans="1:1">
      <c r="A56" s="3"/>
    </row>
    <row r="57" spans="1:1">
      <c r="A57" s="3"/>
    </row>
  </sheetData>
  <hyperlinks>
    <hyperlink ref="J1" r:id="rId1"/>
  </hyperlinks>
  <pageMargins left="0.75" right="0.75" top="1" bottom="1" header="0.5" footer="0.5"/>
  <pageSetup paperSize="9" orientation="portrait" horizontalDpi="4294967292" verticalDpi="429496729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Zonpaneel_FR20</vt:lpstr>
      <vt:lpstr>ZonPaneel_APS500</vt:lpstr>
      <vt:lpstr>ZonPaneel_Steca1800</vt:lpstr>
      <vt:lpstr>ZonPaneel_7xAPS500</vt:lpstr>
      <vt:lpstr>ZonPaneel_3xBenQ</vt:lpstr>
    </vt:vector>
  </TitlesOfParts>
  <Company>OEBV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van der Steen</dc:creator>
  <cp:lastModifiedBy>mvdsteen</cp:lastModifiedBy>
  <dcterms:created xsi:type="dcterms:W3CDTF">2014-09-16T04:04:27Z</dcterms:created>
  <dcterms:modified xsi:type="dcterms:W3CDTF">2015-02-23T21:03:21Z</dcterms:modified>
</cp:coreProperties>
</file>